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NEFD\2016\Publication\Web tables\"/>
    </mc:Choice>
  </mc:AlternateContent>
  <bookViews>
    <workbookView xWindow="0" yWindow="0" windowWidth="19200" windowHeight="11000" activeTab="3"/>
  </bookViews>
  <sheets>
    <sheet name="Tab 9.1" sheetId="1" r:id="rId1"/>
    <sheet name="Tab 9.2" sheetId="2" r:id="rId2"/>
    <sheet name="Tab 9.3" sheetId="3" r:id="rId3"/>
    <sheet name="Tab 9.4" sheetId="4" r:id="rId4"/>
    <sheet name="Tab 9.5" sheetId="5" r:id="rId5"/>
    <sheet name="Tab 9.6" sheetId="6" r:id="rId6"/>
    <sheet name="Tab 9.7" sheetId="10" r:id="rId7"/>
    <sheet name="Tab 9.8" sheetId="11" r:id="rId8"/>
    <sheet name="Tab 9.9" sheetId="9" r:id="rId9"/>
  </sheets>
  <definedNames>
    <definedName name="_xlnm.Print_Area" localSheetId="0">'Tab 9.1'!$B$2:$J$94</definedName>
    <definedName name="_xlnm.Print_Area" localSheetId="1">'Tab 9.2'!$B$2:$L$73</definedName>
    <definedName name="_xlnm.Print_Area" localSheetId="2">'Tab 9.3'!$B$2:$E$46</definedName>
    <definedName name="_xlnm.Print_Area" localSheetId="3">'Tab 9.4'!$B$2:$M$34</definedName>
    <definedName name="_xlnm.Print_Area" localSheetId="4">'Tab 9.5'!$B$2:$H$25</definedName>
    <definedName name="_xlnm.Print_Area" localSheetId="5">'Tab 9.6'!$B$2:$I$21</definedName>
    <definedName name="_xlnm.Print_Area" localSheetId="6">'Tab 9.7'!$B$2:$F$102</definedName>
    <definedName name="_xlnm.Print_Area" localSheetId="7">'Tab 9.8'!$B$2:$E$101</definedName>
    <definedName name="_xlnm.Print_Area" localSheetId="8">'Tab 9.9'!$B$2:$N$103</definedName>
    <definedName name="Territorial_Authority" localSheetId="6">#REF!</definedName>
    <definedName name="Territorial_Authority" localSheetId="7">#REF!</definedName>
    <definedName name="Territorial_Authori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6" l="1"/>
  <c r="I14" i="6"/>
  <c r="I13" i="6"/>
  <c r="I12" i="6"/>
  <c r="I11" i="6"/>
  <c r="I10" i="6"/>
  <c r="I9" i="6"/>
  <c r="I8" i="6"/>
  <c r="I7" i="6"/>
  <c r="E30" i="10" l="1"/>
  <c r="E29" i="10"/>
  <c r="E28" i="10"/>
  <c r="E27" i="10"/>
  <c r="E26" i="10"/>
  <c r="E25" i="10"/>
  <c r="E24" i="10"/>
  <c r="E23" i="10"/>
  <c r="E22" i="10"/>
  <c r="E21" i="10"/>
  <c r="E20" i="10"/>
  <c r="E19" i="10"/>
  <c r="E18" i="10"/>
  <c r="E17" i="10"/>
  <c r="E16" i="10"/>
  <c r="E15" i="10"/>
  <c r="E14" i="10"/>
  <c r="C60" i="11" l="1"/>
  <c r="D90" i="10"/>
  <c r="C90" i="10"/>
  <c r="E89" i="10"/>
  <c r="E88" i="10"/>
  <c r="E87" i="10"/>
  <c r="E86" i="10"/>
  <c r="E85" i="10"/>
  <c r="E84" i="10"/>
  <c r="E83" i="10"/>
  <c r="E82" i="10"/>
  <c r="D80" i="10"/>
  <c r="C80" i="10"/>
  <c r="E79" i="10"/>
  <c r="E78" i="10"/>
  <c r="E77" i="10"/>
  <c r="E76" i="10"/>
  <c r="E75" i="10"/>
  <c r="E74" i="10"/>
  <c r="E73" i="10"/>
  <c r="E72" i="10"/>
  <c r="D70" i="10"/>
  <c r="C70" i="10"/>
  <c r="E69" i="10"/>
  <c r="E68" i="10"/>
  <c r="E67" i="10"/>
  <c r="D65" i="10"/>
  <c r="C65" i="10"/>
  <c r="E64" i="10"/>
  <c r="E63" i="10"/>
  <c r="E62" i="10"/>
  <c r="E61" i="10"/>
  <c r="D59" i="10"/>
  <c r="C59" i="10"/>
  <c r="E58" i="10"/>
  <c r="E57" i="10"/>
  <c r="E56" i="10"/>
  <c r="E55" i="10"/>
  <c r="E54" i="10"/>
  <c r="E53" i="10"/>
  <c r="E52" i="10"/>
  <c r="E51" i="10"/>
  <c r="E50" i="10"/>
  <c r="E49" i="10"/>
  <c r="E48" i="10"/>
  <c r="E47" i="10"/>
  <c r="E46" i="10"/>
  <c r="E45" i="10"/>
  <c r="E44" i="10"/>
  <c r="E43" i="10"/>
  <c r="E42" i="10"/>
  <c r="D40" i="10"/>
  <c r="C40" i="10"/>
  <c r="E39" i="10"/>
  <c r="E38" i="10"/>
  <c r="E37" i="10"/>
  <c r="E36" i="10"/>
  <c r="D34" i="10"/>
  <c r="C34" i="10"/>
  <c r="E33" i="10"/>
  <c r="E34" i="10" s="1"/>
  <c r="D31" i="10"/>
  <c r="C31" i="10"/>
  <c r="D12" i="10"/>
  <c r="C12" i="10"/>
  <c r="E11" i="10"/>
  <c r="E10" i="10"/>
  <c r="E9" i="10"/>
  <c r="E8" i="10"/>
  <c r="D6" i="3"/>
  <c r="C6" i="3"/>
  <c r="E80" i="10" l="1"/>
  <c r="E12" i="10"/>
  <c r="C92" i="10"/>
  <c r="D92" i="10"/>
  <c r="E40" i="10"/>
  <c r="E31" i="10"/>
  <c r="E65" i="10"/>
  <c r="E90" i="10"/>
  <c r="E70" i="10"/>
  <c r="C93" i="10"/>
  <c r="D93" i="10"/>
  <c r="N90" i="9"/>
  <c r="M90" i="9"/>
  <c r="L90" i="9"/>
  <c r="K90" i="9"/>
  <c r="J90" i="9"/>
  <c r="I90" i="9"/>
  <c r="F90" i="9"/>
  <c r="D90" i="9"/>
  <c r="C90" i="9"/>
  <c r="N80" i="9"/>
  <c r="M80" i="9"/>
  <c r="L80" i="9"/>
  <c r="K80" i="9"/>
  <c r="J80" i="9"/>
  <c r="I80" i="9"/>
  <c r="H80" i="9"/>
  <c r="G80" i="9"/>
  <c r="F80" i="9"/>
  <c r="E80" i="9"/>
  <c r="D80" i="9"/>
  <c r="C80" i="9"/>
  <c r="N70" i="9"/>
  <c r="M70" i="9"/>
  <c r="L70" i="9"/>
  <c r="K70" i="9"/>
  <c r="J70" i="9"/>
  <c r="I70" i="9"/>
  <c r="H70" i="9"/>
  <c r="G70" i="9"/>
  <c r="F70" i="9"/>
  <c r="E70" i="9"/>
  <c r="D70" i="9"/>
  <c r="C70" i="9"/>
  <c r="N59" i="9"/>
  <c r="M59" i="9"/>
  <c r="L59" i="9"/>
  <c r="K59" i="9"/>
  <c r="J59" i="9"/>
  <c r="H59" i="9"/>
  <c r="M40" i="9"/>
  <c r="L40" i="9"/>
  <c r="K40" i="9"/>
  <c r="J40" i="9"/>
  <c r="I40" i="9"/>
  <c r="H40" i="9"/>
  <c r="G40" i="9"/>
  <c r="F40" i="9"/>
  <c r="E40" i="9"/>
  <c r="D40" i="9"/>
  <c r="C40" i="9"/>
  <c r="N34" i="9"/>
  <c r="M34" i="9"/>
  <c r="L34" i="9"/>
  <c r="K34" i="9"/>
  <c r="J34" i="9"/>
  <c r="I34" i="9"/>
  <c r="H34" i="9"/>
  <c r="G34" i="9"/>
  <c r="F34" i="9"/>
  <c r="E34" i="9"/>
  <c r="D34" i="9"/>
  <c r="C34" i="9"/>
  <c r="M31" i="9"/>
  <c r="L31" i="9"/>
  <c r="K31" i="9"/>
  <c r="J31" i="9"/>
  <c r="I31" i="9"/>
  <c r="H31" i="9"/>
  <c r="G31" i="9"/>
  <c r="F31" i="9"/>
  <c r="E31" i="9"/>
  <c r="D31" i="9"/>
  <c r="C31" i="9"/>
  <c r="N12" i="9"/>
  <c r="M12" i="9"/>
  <c r="L12" i="9"/>
  <c r="K12" i="9"/>
  <c r="J12" i="9"/>
  <c r="I12" i="9"/>
  <c r="H12" i="9"/>
  <c r="G12" i="9"/>
  <c r="F12" i="9"/>
  <c r="E12" i="9"/>
  <c r="D12" i="9"/>
  <c r="C12" i="9"/>
  <c r="H16" i="6"/>
  <c r="G16" i="6"/>
  <c r="F16" i="6"/>
  <c r="E16" i="6"/>
  <c r="D16" i="6"/>
  <c r="C16" i="6"/>
  <c r="H16" i="5"/>
  <c r="G16" i="5"/>
  <c r="F16" i="5"/>
  <c r="E16" i="5"/>
  <c r="D16" i="5"/>
  <c r="C16" i="5"/>
  <c r="E43" i="2"/>
  <c r="E42" i="2"/>
  <c r="E41" i="2"/>
  <c r="E40" i="2"/>
  <c r="E39" i="2"/>
  <c r="E38" i="2"/>
  <c r="E37" i="2"/>
  <c r="E36" i="2"/>
  <c r="I35" i="2"/>
  <c r="E35" i="2"/>
  <c r="I34" i="2"/>
  <c r="E34" i="2"/>
  <c r="I33" i="2"/>
  <c r="E33" i="2"/>
  <c r="I32" i="2"/>
  <c r="E32" i="2"/>
  <c r="I31" i="2"/>
  <c r="E31" i="2"/>
  <c r="I30" i="2"/>
  <c r="E30" i="2"/>
  <c r="I29" i="2"/>
  <c r="E29" i="2"/>
  <c r="I28" i="2"/>
  <c r="E28" i="2"/>
  <c r="I27" i="2"/>
  <c r="E27" i="2"/>
  <c r="I26" i="2"/>
  <c r="E26" i="2"/>
  <c r="I25" i="2"/>
  <c r="E25" i="2"/>
  <c r="I24" i="2"/>
  <c r="E24" i="2"/>
  <c r="I23" i="2"/>
  <c r="E23" i="2"/>
  <c r="I22" i="2"/>
  <c r="E22" i="2"/>
  <c r="E21" i="2"/>
  <c r="E20" i="2"/>
  <c r="E19" i="2"/>
  <c r="I18" i="2"/>
  <c r="E18" i="2"/>
  <c r="E17" i="2"/>
  <c r="J16" i="2"/>
  <c r="E16" i="2"/>
  <c r="J15" i="2"/>
  <c r="E15" i="2"/>
  <c r="J14" i="2"/>
  <c r="E14" i="2"/>
  <c r="J13" i="2"/>
  <c r="E13" i="2"/>
  <c r="J12" i="2"/>
  <c r="E12" i="2"/>
  <c r="J11" i="2"/>
  <c r="E11" i="2"/>
  <c r="J10" i="2"/>
  <c r="E10" i="2"/>
  <c r="J9" i="2"/>
  <c r="E9" i="2"/>
  <c r="J8" i="2"/>
  <c r="E8" i="2"/>
  <c r="E93" i="10" l="1"/>
  <c r="E92" i="10"/>
  <c r="E95" i="10" s="1"/>
  <c r="D95" i="10"/>
  <c r="C95" i="10"/>
  <c r="I16" i="6"/>
  <c r="C10" i="3" l="1"/>
  <c r="D7" i="3" l="1"/>
  <c r="D10" i="3"/>
  <c r="D5" i="3"/>
  <c r="D9" i="3"/>
  <c r="D8" i="3"/>
</calcChain>
</file>

<file path=xl/sharedStrings.xml><?xml version="1.0" encoding="utf-8"?>
<sst xmlns="http://schemas.openxmlformats.org/spreadsheetml/2006/main" count="463" uniqueCount="286">
  <si>
    <r>
      <t>Table 9.1: New land planted in production forest in New Zealand</t>
    </r>
    <r>
      <rPr>
        <b/>
        <vertAlign val="superscript"/>
        <sz val="11"/>
        <rFont val="Times New Roman"/>
        <family val="1"/>
      </rPr>
      <t>1</t>
    </r>
    <r>
      <rPr>
        <b/>
        <sz val="11"/>
        <rFont val="Times New Roman"/>
        <family val="1"/>
      </rPr>
      <t/>
    </r>
  </si>
  <si>
    <t xml:space="preserve">New land </t>
  </si>
  <si>
    <t>Year ended</t>
  </si>
  <si>
    <t xml:space="preserve">planted </t>
  </si>
  <si>
    <t>31 December</t>
  </si>
  <si>
    <t>(000 ha)</t>
  </si>
  <si>
    <t>2015 2</t>
  </si>
  <si>
    <t>f</t>
  </si>
  <si>
    <r>
      <t>2016</t>
    </r>
    <r>
      <rPr>
        <vertAlign val="superscript"/>
        <sz val="8"/>
        <rFont val="Times New Roman"/>
        <family val="1"/>
      </rPr>
      <t xml:space="preserve"> 3</t>
    </r>
  </si>
  <si>
    <t>p</t>
  </si>
  <si>
    <t>Sources</t>
  </si>
  <si>
    <t>Until 1987, the statistics were compiled by the New Zealand Forest Service. The figures for 1988 to 1991 are estimates from NEFD surveys. The figures from 1992 onwards are based on nursery surveys undertaken by the Ministry of Forestry and the Ministry of Agriculture and Forestry.</t>
  </si>
  <si>
    <t>Notes</t>
  </si>
  <si>
    <t>1. Prior to 1950, only five-year average annual estimates are available. The areas of new planted forests have been estimated independently from total planted forest areas shown in Table 9.2.</t>
  </si>
  <si>
    <r>
      <t xml:space="preserve">2. This figure is compiled from new planting reported in the 2016 NEFD survey. The new planting estimate released in the </t>
    </r>
    <r>
      <rPr>
        <i/>
        <sz val="8"/>
        <rFont val="Times New Roman"/>
        <family val="1"/>
      </rPr>
      <t>National Exotic Forest Description</t>
    </r>
    <r>
      <rPr>
        <sz val="8"/>
        <rFont val="Times New Roman"/>
        <family val="1"/>
      </rPr>
      <t xml:space="preserve"> may differ from those produced in the Agricultural Production Survey by Statistics New Zealand. These surveys use different survey frames and designs.</t>
    </r>
  </si>
  <si>
    <t>Symbols</t>
  </si>
  <si>
    <t>F Finalised.</t>
  </si>
  <si>
    <t>P Provisional.</t>
  </si>
  <si>
    <t>Note</t>
  </si>
  <si>
    <r>
      <t>Table 9.2: Planted production forest area in New Zealand</t>
    </r>
    <r>
      <rPr>
        <b/>
        <vertAlign val="superscript"/>
        <sz val="11"/>
        <rFont val="Times New Roman"/>
        <family val="1"/>
      </rPr>
      <t>1</t>
    </r>
    <r>
      <rPr>
        <b/>
        <sz val="11"/>
        <rFont val="Times New Roman"/>
        <family val="1"/>
      </rPr>
      <t xml:space="preserve"> </t>
    </r>
  </si>
  <si>
    <t>Planted forest area</t>
  </si>
  <si>
    <r>
      <t>State</t>
    </r>
    <r>
      <rPr>
        <b/>
        <vertAlign val="superscript"/>
        <sz val="8"/>
        <rFont val="Times New Roman"/>
        <family val="1"/>
      </rPr>
      <t>2</t>
    </r>
  </si>
  <si>
    <r>
      <t>Private</t>
    </r>
    <r>
      <rPr>
        <b/>
        <vertAlign val="superscript"/>
        <sz val="8"/>
        <rFont val="Times New Roman"/>
        <family val="1"/>
      </rPr>
      <t>3</t>
    </r>
  </si>
  <si>
    <t>Total</t>
  </si>
  <si>
    <t>31 March</t>
  </si>
  <si>
    <t>Source</t>
  </si>
  <si>
    <t>Until 1987, the statistics were compiled by the New Zealand Forest Service. The figures for 1987 onwards are estimates from NEFD surveys.</t>
  </si>
  <si>
    <t>1. The total planted forest areas have been estimated independently from new planted forest areas. The areas in this table are not the accumulated sums of new forest planting shown in Table 9.1.</t>
  </si>
  <si>
    <t xml:space="preserve">2. Prior to 1987, "State" refers principally to the forests planted or managed by the New Zealand Forest Service. Since 1987, "State" refers primarily to the forests owned or managed by State-owned enterprises and West Coast and Maori lease forests managed by the Ministry of Agriculture and Forestry. </t>
  </si>
  <si>
    <t>Since 1990 much of the State forest has been sold to the Private sector. These sales include: 1990/91, 249 000 hectares; 1992, 97 000 hectares; 1996, 170 000 hectares; and 2000, 10 000 hectares.</t>
  </si>
  <si>
    <t>3. Private afforestation figures are based on incomplete historical data, and considerable estimation has taken place.</t>
  </si>
  <si>
    <r>
      <t xml:space="preserve">Table 9.3: Forest ownership, as at 1 April 2016 </t>
    </r>
    <r>
      <rPr>
        <b/>
        <vertAlign val="superscript"/>
        <sz val="11"/>
        <rFont val="Times New Roman"/>
        <family val="1"/>
      </rPr>
      <t>1</t>
    </r>
  </si>
  <si>
    <t xml:space="preserve">        Estimated total</t>
  </si>
  <si>
    <t xml:space="preserve">       Percent of</t>
  </si>
  <si>
    <r>
      <t xml:space="preserve">Ownership category </t>
    </r>
    <r>
      <rPr>
        <vertAlign val="superscript"/>
        <sz val="8"/>
        <rFont val="Times New Roman"/>
        <family val="1"/>
      </rPr>
      <t>2</t>
    </r>
  </si>
  <si>
    <r>
      <t>area (ha)</t>
    </r>
    <r>
      <rPr>
        <b/>
        <vertAlign val="superscript"/>
        <sz val="8"/>
        <rFont val="Times New Roman"/>
        <family val="1"/>
      </rPr>
      <t>3</t>
    </r>
  </si>
  <si>
    <t>estimated total</t>
  </si>
  <si>
    <r>
      <t>Registered public company</t>
    </r>
    <r>
      <rPr>
        <vertAlign val="superscript"/>
        <sz val="8"/>
        <rFont val="Times New Roman"/>
        <family val="1"/>
      </rPr>
      <t>4</t>
    </r>
  </si>
  <si>
    <r>
      <t xml:space="preserve">Privately owned </t>
    </r>
    <r>
      <rPr>
        <vertAlign val="superscript"/>
        <sz val="8"/>
        <rFont val="Times New Roman"/>
        <family val="1"/>
      </rPr>
      <t>4,5</t>
    </r>
  </si>
  <si>
    <t>State-owned enterprise</t>
  </si>
  <si>
    <t>Local government</t>
  </si>
  <si>
    <r>
      <t xml:space="preserve">Central Government </t>
    </r>
    <r>
      <rPr>
        <vertAlign val="superscript"/>
        <sz val="8"/>
        <rFont val="Times New Roman"/>
        <family val="1"/>
      </rPr>
      <t>6</t>
    </r>
  </si>
  <si>
    <t>New Zealand total</t>
  </si>
  <si>
    <t>Notes:</t>
  </si>
  <si>
    <t>1. The area of forest owned or managed by major forest owners can be found in the New Zealand Forest Industry booklet, Facts &amp; Figures 2015, page 13 (see the New Zealand Forest Owners Association website for more information).</t>
  </si>
  <si>
    <t>2. Ownership is based solely on the ownership of the forest irrespective of the ownership of the land.</t>
  </si>
  <si>
    <t>3. Net stocked planted production forest area.</t>
  </si>
  <si>
    <t>4. Significant changes in forest ownership have occurred since 2003, resulting in large areas of forest previously owned by public companies now being privately owned.</t>
  </si>
  <si>
    <t>5. “Privately owned” includes all privately owned forests. The legal entities included in this category are private companies, partnerships, individuals and trusts, which include Maori trusts and incorporations.</t>
  </si>
  <si>
    <t>6. “Central government" forests are predominantly Crown-owned forests on Maori lease hold land. These forests are managed by the Ministry of Agriculture and Forestry.</t>
  </si>
  <si>
    <t/>
  </si>
  <si>
    <r>
      <t>Table 9.4 Forest area</t>
    </r>
    <r>
      <rPr>
        <b/>
        <vertAlign val="superscript"/>
        <sz val="11"/>
        <rFont val="Times New Roman"/>
        <family val="1"/>
      </rPr>
      <t>1</t>
    </r>
    <r>
      <rPr>
        <b/>
        <sz val="11"/>
        <rFont val="Times New Roman"/>
        <family val="1"/>
      </rPr>
      <t xml:space="preserve"> by annual age class, as at 1 April 2016</t>
    </r>
  </si>
  <si>
    <t>Area</t>
  </si>
  <si>
    <t>Age</t>
  </si>
  <si>
    <t>(ha)</t>
  </si>
  <si>
    <t>80+</t>
  </si>
  <si>
    <t>36-40</t>
  </si>
  <si>
    <r>
      <t>Table 9.5: Number of forest owners by national size class</t>
    </r>
    <r>
      <rPr>
        <b/>
        <vertAlign val="superscript"/>
        <sz val="11"/>
        <rFont val="Times New Roman"/>
        <family val="1"/>
      </rPr>
      <t>1</t>
    </r>
    <r>
      <rPr>
        <b/>
        <sz val="11"/>
        <rFont val="Times New Roman"/>
        <family val="1"/>
      </rPr>
      <t>, as at April 2016</t>
    </r>
  </si>
  <si>
    <t xml:space="preserve">         National size class </t>
  </si>
  <si>
    <t>Wood supply region</t>
  </si>
  <si>
    <t>&lt;40 ha</t>
  </si>
  <si>
    <t>40-99 ha</t>
  </si>
  <si>
    <t>100-499 ha</t>
  </si>
  <si>
    <t>500-999 ha</t>
  </si>
  <si>
    <t>1000-9999 ha</t>
  </si>
  <si>
    <t>10 000+ ha</t>
  </si>
  <si>
    <t>Northland</t>
  </si>
  <si>
    <t>Central North Island</t>
  </si>
  <si>
    <t>East Coast</t>
  </si>
  <si>
    <t>Hawkes Bay</t>
  </si>
  <si>
    <t>Southern North Island</t>
  </si>
  <si>
    <t>Nelson and Marlborough</t>
  </si>
  <si>
    <t>West Coast</t>
  </si>
  <si>
    <t>Canterbury</t>
  </si>
  <si>
    <t>Otago and Southland</t>
  </si>
  <si>
    <r>
      <t>New Zealand total</t>
    </r>
    <r>
      <rPr>
        <b/>
        <vertAlign val="superscript"/>
        <sz val="8"/>
        <rFont val="Times New Roman"/>
        <family val="1"/>
      </rPr>
      <t>2</t>
    </r>
  </si>
  <si>
    <t>1. This table shows the size class of the forest owner at a national level and the regions where the owner has forests located. This does not show the size of the forest at regional level.</t>
  </si>
  <si>
    <t>2.  The New Zealand totals do not equal the sum of the wood supply regions because some owners have forests in more than one region.  This is particularly the case for large owners in the 1000-9999 hectare and 10 000+ hectare size classes.</t>
  </si>
  <si>
    <t>Symbol</t>
  </si>
  <si>
    <t>..   Not available.</t>
  </si>
  <si>
    <t>Table 9.6: Forest area by forest owner national size class, as at 1 April 2016</t>
  </si>
  <si>
    <t>National size class</t>
  </si>
  <si>
    <t xml:space="preserve">500-999 ha </t>
  </si>
  <si>
    <r>
      <t>Table 9.7: Forest area</t>
    </r>
    <r>
      <rPr>
        <b/>
        <vertAlign val="superscript"/>
        <sz val="11"/>
        <rFont val="Times New Roman"/>
        <family val="1"/>
      </rPr>
      <t>1</t>
    </r>
    <r>
      <rPr>
        <b/>
        <sz val="11"/>
        <rFont val="Times New Roman"/>
        <family val="1"/>
      </rPr>
      <t xml:space="preserve"> collected by postal survey and adjustments for</t>
    </r>
  </si>
  <si>
    <t>new planting, as at 1 April 2016</t>
  </si>
  <si>
    <t>Collected by</t>
  </si>
  <si>
    <t>Imputed new planting</t>
  </si>
  <si>
    <t>Estimated</t>
  </si>
  <si>
    <t>Territorial authority</t>
  </si>
  <si>
    <r>
      <t>postal surveys (ha)</t>
    </r>
    <r>
      <rPr>
        <b/>
        <vertAlign val="superscript"/>
        <sz val="8.5"/>
        <rFont val="Times New Roman"/>
        <family val="1"/>
      </rPr>
      <t>2</t>
    </r>
  </si>
  <si>
    <r>
      <t>1992-2006 (ha)</t>
    </r>
    <r>
      <rPr>
        <b/>
        <vertAlign val="superscript"/>
        <sz val="8.5"/>
        <rFont val="Times New Roman"/>
        <family val="1"/>
      </rPr>
      <t>3</t>
    </r>
  </si>
  <si>
    <t>total area (ha)</t>
  </si>
  <si>
    <t>Northland wood supply region</t>
  </si>
  <si>
    <t>Far  North District</t>
  </si>
  <si>
    <t>Whangarei  District</t>
  </si>
  <si>
    <t>Kaipara  District</t>
  </si>
  <si>
    <t>Auckland Council</t>
  </si>
  <si>
    <t>Region total</t>
  </si>
  <si>
    <t>Central North Island wood supply region</t>
  </si>
  <si>
    <t>Thames-Coromandel  District</t>
  </si>
  <si>
    <t>Hauraki  District</t>
  </si>
  <si>
    <t>Waikato  District</t>
  </si>
  <si>
    <t>Matamata-Piako  District</t>
  </si>
  <si>
    <t>Hamilton  City</t>
  </si>
  <si>
    <t>Waipa  District</t>
  </si>
  <si>
    <t>Otorohanga  District</t>
  </si>
  <si>
    <t>Waitomo  District</t>
  </si>
  <si>
    <t>Ruapehu  District</t>
  </si>
  <si>
    <t>South  Waikato  District</t>
  </si>
  <si>
    <t>Taupo  District</t>
  </si>
  <si>
    <t>Tauranga  District</t>
  </si>
  <si>
    <t>Western  Bay  Of  Plenty  District</t>
  </si>
  <si>
    <t>Rotorua  District</t>
  </si>
  <si>
    <t>Kawerau  District</t>
  </si>
  <si>
    <t>Whakatane  District</t>
  </si>
  <si>
    <t>Opotiki  District</t>
  </si>
  <si>
    <t>East Coast wood supply region</t>
  </si>
  <si>
    <t>Gisborne District</t>
  </si>
  <si>
    <t>Hawkes Bay wood supply region</t>
  </si>
  <si>
    <t>Wairoa  District</t>
  </si>
  <si>
    <t>Hastings  District</t>
  </si>
  <si>
    <t>Napier  City</t>
  </si>
  <si>
    <t>Central  Hawkes  Bay  District</t>
  </si>
  <si>
    <t>Southern North Island wood supply region</t>
  </si>
  <si>
    <t>New  Plymouth  District</t>
  </si>
  <si>
    <t>Stratford  District</t>
  </si>
  <si>
    <t>South  Taranaki  District</t>
  </si>
  <si>
    <t>Wanganui  District</t>
  </si>
  <si>
    <t>Rangitikei  District</t>
  </si>
  <si>
    <t>Manawatu  District</t>
  </si>
  <si>
    <t>Palmerston  North  City</t>
  </si>
  <si>
    <t>Tararua  District</t>
  </si>
  <si>
    <t>Masterton  District</t>
  </si>
  <si>
    <t>Horowhenua  District</t>
  </si>
  <si>
    <t>Carterton  District</t>
  </si>
  <si>
    <t>South  Wairarapa  District</t>
  </si>
  <si>
    <t>Kapiti  Coast  District</t>
  </si>
  <si>
    <t>Upper  Hutt  City</t>
  </si>
  <si>
    <t>Porirua  City</t>
  </si>
  <si>
    <t>Wellington  City</t>
  </si>
  <si>
    <t>Lower  Hutt  City</t>
  </si>
  <si>
    <t>North Island total</t>
  </si>
  <si>
    <t>Nelson and Marlborough wood supply region</t>
  </si>
  <si>
    <t>Nelson  City</t>
  </si>
  <si>
    <t>Tasman  District</t>
  </si>
  <si>
    <t>Marlborough  District</t>
  </si>
  <si>
    <t>Kaikoura  District</t>
  </si>
  <si>
    <t>West Coast wood supply region</t>
  </si>
  <si>
    <t>Buller  District</t>
  </si>
  <si>
    <t>Grey  District</t>
  </si>
  <si>
    <t>Westland  District</t>
  </si>
  <si>
    <t>Canterbury wood supply region</t>
  </si>
  <si>
    <t>Hurunui  District</t>
  </si>
  <si>
    <t>Waimakariri  District</t>
  </si>
  <si>
    <t>Christchurch  City</t>
  </si>
  <si>
    <t>Selwyn  District</t>
  </si>
  <si>
    <t>Ashburton  District</t>
  </si>
  <si>
    <t>Timaru  District</t>
  </si>
  <si>
    <t>Mackenzie  District</t>
  </si>
  <si>
    <t>Waimate  District</t>
  </si>
  <si>
    <t>Otago and Southland wood supply region</t>
  </si>
  <si>
    <t>Waitaki  District</t>
  </si>
  <si>
    <t>Dunedin  City</t>
  </si>
  <si>
    <t>Queenstown-Lakes  District</t>
  </si>
  <si>
    <t>Central  Otago  District</t>
  </si>
  <si>
    <t>Clutha  District</t>
  </si>
  <si>
    <t>Gore  District</t>
  </si>
  <si>
    <t>Southland  District</t>
  </si>
  <si>
    <t>Invercargill  City</t>
  </si>
  <si>
    <t>South Island total</t>
  </si>
  <si>
    <t>1.  Net stocked planted production forest area.</t>
  </si>
  <si>
    <r>
      <t xml:space="preserve">3.  Adjustments made to the area of new forest planted between 1992 and 2006.  New planting imputation is discussed on page </t>
    </r>
    <r>
      <rPr>
        <sz val="8.5"/>
        <color indexed="10"/>
        <rFont val="Times New Roman"/>
        <family val="1"/>
      </rPr>
      <t>6</t>
    </r>
    <r>
      <rPr>
        <sz val="8.5"/>
        <rFont val="Times New Roman"/>
        <family val="1"/>
      </rPr>
      <t>.</t>
    </r>
  </si>
  <si>
    <t>4. Individual entries may not add to totals due to rounding.</t>
  </si>
  <si>
    <r>
      <t>Table 9.8:  Area</t>
    </r>
    <r>
      <rPr>
        <b/>
        <vertAlign val="superscript"/>
        <sz val="11"/>
        <rFont val="Times New Roman"/>
        <family val="1"/>
      </rPr>
      <t>1</t>
    </r>
    <r>
      <rPr>
        <b/>
        <sz val="11"/>
        <rFont val="Times New Roman"/>
        <family val="1"/>
      </rPr>
      <t xml:space="preserve">, standing volume and area-weighted average age by territorial </t>
    </r>
  </si>
  <si>
    <t>authority, as at 1 April 2016</t>
  </si>
  <si>
    <t>Standing</t>
  </si>
  <si>
    <t>Area-weighted</t>
  </si>
  <si>
    <t xml:space="preserve">volume </t>
  </si>
  <si>
    <t>average age</t>
  </si>
  <si>
    <r>
      <t>(000 m</t>
    </r>
    <r>
      <rPr>
        <b/>
        <vertAlign val="superscript"/>
        <sz val="8.5"/>
        <rFont val="Times New Roman"/>
        <family val="1"/>
      </rPr>
      <t>3</t>
    </r>
    <r>
      <rPr>
        <b/>
        <sz val="8.5"/>
        <rFont val="Times New Roman"/>
        <family val="1"/>
      </rPr>
      <t>)</t>
    </r>
  </si>
  <si>
    <t>(years)</t>
  </si>
  <si>
    <t>Far North District</t>
  </si>
  <si>
    <t>Whangarei District</t>
  </si>
  <si>
    <t>Kaipara District</t>
  </si>
  <si>
    <t>Thames-Coromandel District</t>
  </si>
  <si>
    <t>Hauraki District</t>
  </si>
  <si>
    <t>Waikato District</t>
  </si>
  <si>
    <t>Matamata-Piako District</t>
  </si>
  <si>
    <t>Hamilton City</t>
  </si>
  <si>
    <t>Waipa District</t>
  </si>
  <si>
    <t>Otorohanga District</t>
  </si>
  <si>
    <t>Waitomo District</t>
  </si>
  <si>
    <t>Ruapehu District</t>
  </si>
  <si>
    <t>South Waikato District</t>
  </si>
  <si>
    <t>Taupo District</t>
  </si>
  <si>
    <t>Tauranga District</t>
  </si>
  <si>
    <t>Western Bay of Plenty District</t>
  </si>
  <si>
    <t>Rotorua District</t>
  </si>
  <si>
    <t>Kawerau District</t>
  </si>
  <si>
    <t>Whakatane District</t>
  </si>
  <si>
    <t>Opotiki District</t>
  </si>
  <si>
    <t>Wairoa District</t>
  </si>
  <si>
    <t>Hastings District</t>
  </si>
  <si>
    <t>Napier City</t>
  </si>
  <si>
    <t>Central Hawkes Bay District</t>
  </si>
  <si>
    <t>New Plymouth District</t>
  </si>
  <si>
    <t>Stratford District</t>
  </si>
  <si>
    <t>South Taranaki District</t>
  </si>
  <si>
    <t>Wanganui District</t>
  </si>
  <si>
    <t>Rangitikei District</t>
  </si>
  <si>
    <t>Manawatu District</t>
  </si>
  <si>
    <t>Palmerston North City</t>
  </si>
  <si>
    <t>Tararua District</t>
  </si>
  <si>
    <t>18..28</t>
  </si>
  <si>
    <t>Masterton District</t>
  </si>
  <si>
    <t>Horowhenua District</t>
  </si>
  <si>
    <t>Carterton District</t>
  </si>
  <si>
    <t>South Wairarapa District</t>
  </si>
  <si>
    <t>Kapiti Coast District</t>
  </si>
  <si>
    <t>Upper Hutt City</t>
  </si>
  <si>
    <t>Porirua City</t>
  </si>
  <si>
    <t>Wellington City</t>
  </si>
  <si>
    <t>Lower Hutt City</t>
  </si>
  <si>
    <t>Nelson City</t>
  </si>
  <si>
    <t>Tasman District</t>
  </si>
  <si>
    <t>Marlborough District</t>
  </si>
  <si>
    <t>Kaikoura District</t>
  </si>
  <si>
    <t>Buller District</t>
  </si>
  <si>
    <t>Grey District</t>
  </si>
  <si>
    <t>Westland District</t>
  </si>
  <si>
    <t>Hurunui District</t>
  </si>
  <si>
    <t>Waimakariri District</t>
  </si>
  <si>
    <t>Christchurch City</t>
  </si>
  <si>
    <t>Selwyn District</t>
  </si>
  <si>
    <t>Ashburton District</t>
  </si>
  <si>
    <t>Timaru District</t>
  </si>
  <si>
    <t>Mackenzie District</t>
  </si>
  <si>
    <t>Waimate District</t>
  </si>
  <si>
    <t>Waitaki District</t>
  </si>
  <si>
    <t>Dunedin City</t>
  </si>
  <si>
    <t>Queenstown-Lakes District</t>
  </si>
  <si>
    <t>Central Otago District</t>
  </si>
  <si>
    <t>Clutha District</t>
  </si>
  <si>
    <t>Gore District</t>
  </si>
  <si>
    <t>Southland District</t>
  </si>
  <si>
    <t>Invercargill City</t>
  </si>
  <si>
    <t>2. Individual entries may not add to totals due to rounding.</t>
  </si>
  <si>
    <t>Table 9.9:  Forest area1 by age class and territorial authority,</t>
  </si>
  <si>
    <t>as at 1 April 2016</t>
  </si>
  <si>
    <t xml:space="preserve">Age class  (years) </t>
  </si>
  <si>
    <t>1-5</t>
  </si>
  <si>
    <t>6-10</t>
  </si>
  <si>
    <t>11-15</t>
  </si>
  <si>
    <t>16-20</t>
  </si>
  <si>
    <t>21-25</t>
  </si>
  <si>
    <t>26-30</t>
  </si>
  <si>
    <t>31-35</t>
  </si>
  <si>
    <t>41-50</t>
  </si>
  <si>
    <t>51-60</t>
  </si>
  <si>
    <t>61-80</t>
  </si>
  <si>
    <t>59 134</t>
  </si>
  <si>
    <t>51 393</t>
  </si>
  <si>
    <t>79 925</t>
  </si>
  <si>
    <t>122 915</t>
  </si>
  <si>
    <t>115 336</t>
  </si>
  <si>
    <t>32 275</t>
  </si>
  <si>
    <t>22 903</t>
  </si>
  <si>
    <t>10 125</t>
  </si>
  <si>
    <t>5 087</t>
  </si>
  <si>
    <t>1 323</t>
  </si>
  <si>
    <t>501 205</t>
  </si>
  <si>
    <t>244 997</t>
  </si>
  <si>
    <t>180 845</t>
  </si>
  <si>
    <t>264 872</t>
  </si>
  <si>
    <t>389 865</t>
  </si>
  <si>
    <t>379 773</t>
  </si>
  <si>
    <t>131 617</t>
  </si>
  <si>
    <t>71 960</t>
  </si>
  <si>
    <t>24 345</t>
  </si>
  <si>
    <t>11 553</t>
  </si>
  <si>
    <t>3 083</t>
  </si>
  <si>
    <t>1 836</t>
  </si>
  <si>
    <t>1 704 747</t>
  </si>
  <si>
    <t xml:space="preserve"> </t>
  </si>
  <si>
    <t>2.  Comprises the combined results from the 2016 NEFD survey and a small forest grower survey conducted by AgriQuality.</t>
  </si>
  <si>
    <t>3. This provisional estimate is based on information collected from the '2016 New Planting Survey' of selected large forest owners and managers, and known afforesters. This survey asks for estimates of planting during the 2016 calendar year which will be finalised in the 2017 NEFD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</si>
</sst>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
    <numFmt numFmtId="165" formatCode="###\ ###\ ##0"/>
    <numFmt numFmtId="166" formatCode="###\ ###\ ###"/>
    <numFmt numFmtId="167" formatCode="0.0%"/>
    <numFmt numFmtId="168" formatCode="[$-10409]#,##0"/>
    <numFmt numFmtId="169" formatCode="#\ ##0"/>
    <numFmt numFmtId="170" formatCode="0;;;*\**"/>
    <numFmt numFmtId="171" formatCode="##\ ###"/>
    <numFmt numFmtId="172" formatCode="#\ ###\ ###"/>
    <numFmt numFmtId="173" formatCode="[&gt;500]#\ ###,;&quot;0&quot;"/>
    <numFmt numFmtId="174" formatCode="[$-10409]0.00"/>
    <numFmt numFmtId="175" formatCode="_-* #,##0_-;\-* #,##0_-;_-* &quot;-&quot;??_-;_-@_-"/>
    <numFmt numFmtId="176" formatCode="###\ ###\ ###\ ##0"/>
    <numFmt numFmtId="177" formatCode="[$-10409]#\ ###\ ##0"/>
    <numFmt numFmtId="178" formatCode="####\ ###\ ##0"/>
    <numFmt numFmtId="179" formatCode="#\ ###\ ##0"/>
  </numFmts>
  <fonts count="38" x14ac:knownFonts="1">
    <font>
      <sz val="11"/>
      <color theme="1"/>
      <name val="Calibri"/>
      <family val="2"/>
      <scheme val="minor"/>
    </font>
    <font>
      <sz val="10"/>
      <name val="Helv"/>
    </font>
    <font>
      <b/>
      <sz val="8.5"/>
      <color rgb="FFFF0000"/>
      <name val="Times New Roman"/>
      <family val="1"/>
    </font>
    <font>
      <sz val="8.5"/>
      <name val="Times New Roman"/>
      <family val="1"/>
    </font>
    <font>
      <sz val="9"/>
      <name val="Times New Roman"/>
      <family val="1"/>
    </font>
    <font>
      <sz val="8"/>
      <name val="Times New Roman"/>
      <family val="1"/>
    </font>
    <font>
      <b/>
      <sz val="11"/>
      <name val="Times New Roman"/>
      <family val="1"/>
    </font>
    <font>
      <b/>
      <vertAlign val="superscript"/>
      <sz val="11"/>
      <name val="Times New Roman"/>
      <family val="1"/>
    </font>
    <font>
      <b/>
      <i/>
      <sz val="14"/>
      <name val="Times New Roman"/>
      <family val="1"/>
    </font>
    <font>
      <b/>
      <sz val="8.5"/>
      <name val="Times New Roman"/>
      <family val="1"/>
    </font>
    <font>
      <b/>
      <sz val="8"/>
      <name val="Times New Roman"/>
      <family val="1"/>
    </font>
    <font>
      <b/>
      <sz val="9"/>
      <name val="Times New Roman"/>
      <family val="1"/>
    </font>
    <font>
      <sz val="8"/>
      <color indexed="10"/>
      <name val="Times New Roman"/>
      <family val="1"/>
    </font>
    <font>
      <vertAlign val="superscript"/>
      <sz val="8"/>
      <name val="Times New Roman"/>
      <family val="1"/>
    </font>
    <font>
      <sz val="10"/>
      <name val="Arial"/>
      <family val="2"/>
    </font>
    <font>
      <vertAlign val="superscript"/>
      <sz val="8"/>
      <color rgb="FFFF0000"/>
      <name val="Times New Roman"/>
      <family val="1"/>
    </font>
    <font>
      <i/>
      <sz val="8"/>
      <name val="Times New Roman"/>
      <family val="1"/>
    </font>
    <font>
      <i/>
      <sz val="9"/>
      <name val="Times New Roman"/>
      <family val="1"/>
    </font>
    <font>
      <i/>
      <sz val="8.5"/>
      <name val="Times New Roman"/>
      <family val="1"/>
    </font>
    <font>
      <sz val="10"/>
      <name val="Times New Roman"/>
      <family val="1"/>
    </font>
    <font>
      <b/>
      <sz val="10"/>
      <color rgb="FFFF0000"/>
      <name val="Times New Roman"/>
      <family val="1"/>
    </font>
    <font>
      <b/>
      <vertAlign val="superscript"/>
      <sz val="8"/>
      <name val="Times New Roman"/>
      <family val="1"/>
    </font>
    <font>
      <sz val="12"/>
      <name val="Times New Roman"/>
      <family val="1"/>
    </font>
    <font>
      <i/>
      <sz val="7.5"/>
      <name val="Times New Roman"/>
      <family val="1"/>
    </font>
    <font>
      <b/>
      <i/>
      <sz val="11"/>
      <name val="Times New Roman"/>
      <family val="1"/>
    </font>
    <font>
      <sz val="10"/>
      <color indexed="8"/>
      <name val="Times New Roman"/>
      <family val="1"/>
    </font>
    <font>
      <b/>
      <sz val="12"/>
      <name val="Times New Roman"/>
      <family val="1"/>
    </font>
    <font>
      <b/>
      <sz val="10"/>
      <name val="Times New Roman"/>
      <family val="1"/>
    </font>
    <font>
      <sz val="8"/>
      <color rgb="FF000000"/>
      <name val="Arial"/>
      <family val="2"/>
    </font>
    <font>
      <sz val="10"/>
      <color indexed="8"/>
      <name val="Arial"/>
      <family val="2"/>
    </font>
    <font>
      <sz val="10"/>
      <color indexed="8"/>
      <name val="MS Sans Serif"/>
      <family val="2"/>
    </font>
    <font>
      <b/>
      <sz val="10"/>
      <color indexed="8"/>
      <name val="Times New Roman"/>
      <family val="1"/>
    </font>
    <font>
      <sz val="11"/>
      <name val="Times New Roman"/>
      <family val="1"/>
    </font>
    <font>
      <b/>
      <vertAlign val="superscript"/>
      <sz val="8.5"/>
      <name val="Times New Roman"/>
      <family val="1"/>
    </font>
    <font>
      <sz val="8.5"/>
      <color indexed="10"/>
      <name val="Times New Roman"/>
      <family val="1"/>
    </font>
    <font>
      <sz val="10"/>
      <color rgb="FF000000"/>
      <name val="Times New Roman"/>
      <family val="1"/>
    </font>
    <font>
      <sz val="8"/>
      <color indexed="8"/>
      <name val="Arial"/>
      <family val="2"/>
    </font>
    <font>
      <sz val="9"/>
      <color indexed="8"/>
      <name val="Times New Roman"/>
      <family val="1"/>
    </font>
  </fonts>
  <fills count="4">
    <fill>
      <patternFill patternType="none"/>
    </fill>
    <fill>
      <patternFill patternType="gray125"/>
    </fill>
    <fill>
      <patternFill patternType="solid">
        <fgColor indexed="65"/>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9"/>
      </left>
      <right style="thin">
        <color indexed="9"/>
      </right>
      <top/>
      <bottom style="dashed">
        <color indexed="10"/>
      </bottom>
      <diagonal/>
    </border>
  </borders>
  <cellStyleXfs count="14">
    <xf numFmtId="0" fontId="0" fillId="0" borderId="0"/>
    <xf numFmtId="0" fontId="1" fillId="0" borderId="0"/>
    <xf numFmtId="0" fontId="1" fillId="0" borderId="0"/>
    <xf numFmtId="0" fontId="14" fillId="0" borderId="0"/>
    <xf numFmtId="0" fontId="14" fillId="0" borderId="0"/>
    <xf numFmtId="0" fontId="14" fillId="0" borderId="0"/>
    <xf numFmtId="9" fontId="1"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29" fillId="0" borderId="0"/>
    <xf numFmtId="0" fontId="30" fillId="0" borderId="0"/>
    <xf numFmtId="43" fontId="1" fillId="0" borderId="0" applyFont="0" applyFill="0" applyBorder="0" applyAlignment="0" applyProtection="0"/>
    <xf numFmtId="0" fontId="14" fillId="0" borderId="0"/>
  </cellStyleXfs>
  <cellXfs count="370">
    <xf numFmtId="0" fontId="0" fillId="0" borderId="0" xfId="0"/>
    <xf numFmtId="0" fontId="2" fillId="0" borderId="0" xfId="1" applyFont="1" applyAlignment="1">
      <alignment vertical="center"/>
    </xf>
    <xf numFmtId="0" fontId="3" fillId="0" borderId="0" xfId="1" applyFont="1" applyAlignment="1">
      <alignment horizontal="center" vertical="center"/>
    </xf>
    <xf numFmtId="0" fontId="3" fillId="0" borderId="0" xfId="1" applyFont="1" applyAlignment="1">
      <alignment vertical="center"/>
    </xf>
    <xf numFmtId="0" fontId="4" fillId="0" borderId="0" xfId="1" applyFont="1" applyAlignment="1">
      <alignment vertical="center"/>
    </xf>
    <xf numFmtId="0" fontId="5" fillId="0" borderId="0" xfId="1" applyFont="1" applyBorder="1" applyAlignment="1">
      <alignment vertical="center"/>
    </xf>
    <xf numFmtId="0" fontId="5" fillId="0" borderId="0" xfId="1" applyFont="1" applyAlignment="1">
      <alignment vertical="center"/>
    </xf>
    <xf numFmtId="0" fontId="6" fillId="0" borderId="0" xfId="1" quotePrefix="1" applyFont="1" applyFill="1" applyAlignment="1">
      <alignment horizontal="left" vertical="center"/>
    </xf>
    <xf numFmtId="0" fontId="8" fillId="0" borderId="0" xfId="1" quotePrefix="1" applyFont="1" applyAlignment="1">
      <alignment horizontal="left" vertical="center"/>
    </xf>
    <xf numFmtId="0" fontId="9" fillId="0" borderId="0" xfId="1" quotePrefix="1" applyFont="1" applyAlignment="1">
      <alignment horizontal="center" vertical="center"/>
    </xf>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Border="1" applyAlignment="1">
      <alignment horizontal="centerContinuous" vertical="center"/>
    </xf>
    <xf numFmtId="0" fontId="10" fillId="0" borderId="0" xfId="1" applyFont="1" applyBorder="1" applyAlignment="1">
      <alignment horizontal="center" vertical="center"/>
    </xf>
    <xf numFmtId="0" fontId="10" fillId="0" borderId="0" xfId="1" applyFont="1" applyAlignment="1">
      <alignment horizontal="centerContinuous" vertical="center"/>
    </xf>
    <xf numFmtId="0" fontId="11" fillId="0" borderId="0" xfId="1" applyFont="1" applyAlignment="1">
      <alignment vertical="center"/>
    </xf>
    <xf numFmtId="0" fontId="10" fillId="0" borderId="0" xfId="1" applyFont="1" applyBorder="1" applyAlignment="1">
      <alignment vertical="center"/>
    </xf>
    <xf numFmtId="0" fontId="10" fillId="0" borderId="0" xfId="1" quotePrefix="1" applyFont="1" applyBorder="1" applyAlignment="1">
      <alignment horizontal="center" vertical="center"/>
    </xf>
    <xf numFmtId="16" fontId="10" fillId="0" borderId="0" xfId="1" quotePrefix="1" applyNumberFormat="1" applyFont="1" applyBorder="1" applyAlignment="1">
      <alignment horizontal="center" vertical="center"/>
    </xf>
    <xf numFmtId="0" fontId="10" fillId="0" borderId="0" xfId="1" quotePrefix="1" applyFont="1" applyBorder="1" applyAlignment="1">
      <alignment horizontal="centerContinuous" vertical="center"/>
    </xf>
    <xf numFmtId="16" fontId="10" fillId="0" borderId="1" xfId="1" quotePrefix="1" applyNumberFormat="1" applyFont="1" applyBorder="1" applyAlignment="1">
      <alignment horizontal="center" vertical="center"/>
    </xf>
    <xf numFmtId="0" fontId="10" fillId="0" borderId="1" xfId="1" applyFont="1" applyBorder="1" applyAlignment="1">
      <alignment horizontal="center" vertical="center"/>
    </xf>
    <xf numFmtId="0" fontId="5" fillId="0" borderId="0"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vertical="center"/>
    </xf>
    <xf numFmtId="0" fontId="5" fillId="0" borderId="0" xfId="1" quotePrefix="1" applyFont="1" applyBorder="1" applyAlignment="1">
      <alignment horizontal="right" vertical="center"/>
    </xf>
    <xf numFmtId="0" fontId="5" fillId="0" borderId="0" xfId="1" applyFont="1" applyAlignment="1">
      <alignment horizontal="center" vertical="center"/>
    </xf>
    <xf numFmtId="0" fontId="12" fillId="0" borderId="0" xfId="1" applyFont="1" applyAlignment="1">
      <alignment vertical="center"/>
    </xf>
    <xf numFmtId="1" fontId="12" fillId="0" borderId="0" xfId="1" applyNumberFormat="1" applyFont="1" applyAlignment="1">
      <alignment vertical="center"/>
    </xf>
    <xf numFmtId="0" fontId="5" fillId="0" borderId="0" xfId="1" applyFont="1" applyFill="1" applyBorder="1" applyAlignment="1">
      <alignment vertical="center"/>
    </xf>
    <xf numFmtId="0" fontId="13" fillId="0" borderId="0" xfId="1" applyFont="1" applyBorder="1" applyAlignment="1">
      <alignment vertical="center"/>
    </xf>
    <xf numFmtId="1" fontId="5" fillId="0" borderId="0" xfId="1" applyNumberFormat="1" applyFont="1" applyBorder="1" applyAlignment="1">
      <alignment horizontal="right" vertical="center"/>
    </xf>
    <xf numFmtId="0" fontId="5"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13" fillId="0" borderId="0" xfId="2" applyFont="1" applyFill="1" applyBorder="1" applyAlignment="1">
      <alignment vertical="center"/>
    </xf>
    <xf numFmtId="0" fontId="5" fillId="0" borderId="0" xfId="2" applyFont="1" applyFill="1" applyAlignment="1">
      <alignment vertical="center"/>
    </xf>
    <xf numFmtId="0" fontId="5" fillId="0" borderId="0" xfId="2" applyFont="1" applyFill="1" applyBorder="1" applyAlignment="1">
      <alignment vertical="center"/>
    </xf>
    <xf numFmtId="0" fontId="4" fillId="0" borderId="0" xfId="2" applyFont="1" applyFill="1" applyAlignment="1">
      <alignment vertical="center"/>
    </xf>
    <xf numFmtId="0" fontId="14" fillId="0" borderId="0" xfId="3" applyFont="1"/>
    <xf numFmtId="0" fontId="5" fillId="0" borderId="2" xfId="2" applyFont="1" applyFill="1" applyBorder="1" applyAlignment="1">
      <alignment horizontal="center" vertical="center"/>
    </xf>
    <xf numFmtId="1" fontId="5" fillId="0" borderId="2" xfId="1" applyNumberFormat="1" applyFont="1" applyBorder="1" applyAlignment="1">
      <alignment horizontal="right" vertical="center"/>
    </xf>
    <xf numFmtId="0" fontId="15" fillId="0" borderId="0" xfId="2" applyFont="1" applyFill="1" applyBorder="1" applyAlignment="1">
      <alignment vertical="center"/>
    </xf>
    <xf numFmtId="0" fontId="5" fillId="0" borderId="2" xfId="1" applyFont="1" applyFill="1" applyBorder="1" applyAlignment="1">
      <alignment horizontal="center" vertical="center"/>
    </xf>
    <xf numFmtId="0" fontId="5" fillId="0" borderId="0" xfId="1" applyFont="1" applyFill="1" applyAlignment="1">
      <alignment vertical="center"/>
    </xf>
    <xf numFmtId="0" fontId="5" fillId="0" borderId="2" xfId="1" applyFont="1" applyFill="1" applyBorder="1" applyAlignment="1">
      <alignment vertical="center"/>
    </xf>
    <xf numFmtId="0" fontId="4" fillId="0" borderId="0" xfId="1" applyFont="1" applyBorder="1" applyAlignment="1">
      <alignment vertical="center"/>
    </xf>
    <xf numFmtId="0" fontId="10" fillId="0" borderId="0" xfId="1" applyFont="1"/>
    <xf numFmtId="0" fontId="5" fillId="0" borderId="0" xfId="1" applyFont="1"/>
    <xf numFmtId="0" fontId="4" fillId="0" borderId="0" xfId="2" applyFont="1" applyFill="1" applyBorder="1" applyAlignment="1">
      <alignment vertical="center"/>
    </xf>
    <xf numFmtId="0" fontId="14" fillId="0" borderId="0" xfId="4"/>
    <xf numFmtId="0" fontId="5" fillId="0" borderId="0" xfId="2" quotePrefix="1" applyFont="1" applyFill="1" applyBorder="1" applyAlignment="1">
      <alignment horizontal="right" vertical="center"/>
    </xf>
    <xf numFmtId="0" fontId="10" fillId="0" borderId="0" xfId="2" applyFont="1" applyFill="1"/>
    <xf numFmtId="0" fontId="5" fillId="0" borderId="0" xfId="2" applyFont="1" applyFill="1"/>
    <xf numFmtId="0" fontId="16" fillId="0" borderId="0" xfId="2" quotePrefix="1" applyFont="1" applyFill="1" applyAlignment="1">
      <alignment horizontal="left" vertical="center"/>
    </xf>
    <xf numFmtId="0" fontId="5" fillId="0" borderId="0" xfId="2" applyFont="1" applyFill="1" applyAlignment="1">
      <alignment horizontal="center" vertical="center"/>
    </xf>
    <xf numFmtId="0" fontId="17" fillId="0" borderId="0" xfId="1" applyFont="1" applyAlignment="1">
      <alignment horizontal="left" vertical="center"/>
    </xf>
    <xf numFmtId="0" fontId="4" fillId="0" borderId="0" xfId="1" applyFont="1" applyAlignment="1">
      <alignment horizontal="center" vertical="center"/>
    </xf>
    <xf numFmtId="0" fontId="18" fillId="0" borderId="0" xfId="1" quotePrefix="1" applyFont="1" applyAlignment="1">
      <alignment horizontal="center" vertical="center"/>
    </xf>
    <xf numFmtId="0" fontId="3" fillId="0" borderId="0" xfId="1" applyFont="1" applyBorder="1" applyAlignment="1">
      <alignment vertical="center"/>
    </xf>
    <xf numFmtId="0" fontId="6" fillId="0" borderId="0" xfId="1" applyFont="1" applyAlignment="1">
      <alignment horizontal="left" vertical="center"/>
    </xf>
    <xf numFmtId="0" fontId="5" fillId="0" borderId="0" xfId="1" applyFont="1" applyBorder="1" applyAlignment="1">
      <alignment horizontal="left" vertical="center"/>
    </xf>
    <xf numFmtId="1" fontId="5" fillId="0" borderId="0" xfId="1" applyNumberFormat="1" applyFont="1" applyBorder="1" applyAlignment="1">
      <alignment vertical="center"/>
    </xf>
    <xf numFmtId="0" fontId="20" fillId="0" borderId="0" xfId="1" applyFont="1" applyAlignment="1">
      <alignment vertical="center"/>
    </xf>
    <xf numFmtId="0" fontId="19" fillId="0" borderId="0" xfId="1" applyFont="1" applyAlignment="1">
      <alignment vertical="center"/>
    </xf>
    <xf numFmtId="0" fontId="19" fillId="0" borderId="0" xfId="1" applyFont="1" applyAlignment="1">
      <alignment horizontal="center" vertical="center"/>
    </xf>
    <xf numFmtId="0" fontId="19" fillId="0" borderId="0" xfId="1" applyFont="1" applyBorder="1" applyAlignment="1">
      <alignment vertical="center"/>
    </xf>
    <xf numFmtId="165" fontId="5" fillId="0" borderId="0" xfId="1" applyNumberFormat="1" applyFont="1" applyBorder="1" applyAlignment="1">
      <alignment vertical="center"/>
    </xf>
    <xf numFmtId="0" fontId="6" fillId="0" borderId="0" xfId="1" quotePrefix="1" applyFont="1" applyAlignment="1">
      <alignment horizontal="left" vertical="center"/>
    </xf>
    <xf numFmtId="0" fontId="10" fillId="0" borderId="0" xfId="1" quotePrefix="1" applyFont="1" applyAlignment="1">
      <alignment horizontal="center" vertical="center"/>
    </xf>
    <xf numFmtId="0" fontId="5" fillId="0" borderId="0" xfId="1" applyFont="1" applyBorder="1" applyAlignment="1">
      <alignment horizontal="centerContinuous" vertical="center"/>
    </xf>
    <xf numFmtId="165" fontId="10" fillId="0" borderId="0" xfId="1" applyNumberFormat="1" applyFont="1" applyBorder="1" applyAlignment="1">
      <alignment vertical="center"/>
    </xf>
    <xf numFmtId="0" fontId="9" fillId="0" borderId="0" xfId="1" applyFont="1" applyAlignment="1">
      <alignment vertical="center"/>
    </xf>
    <xf numFmtId="0" fontId="10" fillId="0" borderId="0" xfId="1" applyFont="1" applyBorder="1" applyAlignment="1">
      <alignment horizontal="right" vertical="center"/>
    </xf>
    <xf numFmtId="0" fontId="10" fillId="0" borderId="1" xfId="1" quotePrefix="1" applyFont="1" applyBorder="1" applyAlignment="1">
      <alignment horizontal="center" vertical="center"/>
    </xf>
    <xf numFmtId="0" fontId="10" fillId="0" borderId="1" xfId="1" quotePrefix="1" applyFont="1" applyBorder="1" applyAlignment="1">
      <alignment horizontal="right" vertical="center"/>
    </xf>
    <xf numFmtId="0" fontId="5" fillId="0" borderId="0" xfId="1" applyFont="1" applyBorder="1" applyAlignment="1">
      <alignment horizontal="right" vertical="center"/>
    </xf>
    <xf numFmtId="0" fontId="5" fillId="0" borderId="0" xfId="1" applyFont="1" applyAlignment="1">
      <alignment horizontal="right" vertical="center"/>
    </xf>
    <xf numFmtId="165" fontId="5" fillId="0" borderId="1" xfId="1" applyNumberFormat="1" applyFont="1" applyBorder="1" applyAlignment="1">
      <alignment vertical="center"/>
    </xf>
    <xf numFmtId="165" fontId="19" fillId="0" borderId="0" xfId="1" applyNumberFormat="1" applyFont="1" applyBorder="1" applyAlignment="1">
      <alignment vertical="center"/>
    </xf>
    <xf numFmtId="0" fontId="22" fillId="0" borderId="0" xfId="1" applyFont="1" applyAlignment="1">
      <alignment vertical="center"/>
    </xf>
    <xf numFmtId="165" fontId="5" fillId="0" borderId="1" xfId="1" quotePrefix="1" applyNumberFormat="1" applyFont="1" applyBorder="1" applyAlignment="1">
      <alignment horizontal="right" vertical="center"/>
    </xf>
    <xf numFmtId="165" fontId="5" fillId="0" borderId="0" xfId="1" applyNumberFormat="1" applyFont="1" applyBorder="1" applyAlignment="1">
      <alignment horizontal="right" vertical="center"/>
    </xf>
    <xf numFmtId="165" fontId="5" fillId="0" borderId="0" xfId="1" quotePrefix="1" applyNumberFormat="1" applyFont="1" applyBorder="1" applyAlignment="1">
      <alignment horizontal="right" vertical="center"/>
    </xf>
    <xf numFmtId="1" fontId="5" fillId="0" borderId="0" xfId="1" applyNumberFormat="1" applyFont="1" applyFill="1" applyBorder="1" applyAlignment="1">
      <alignment vertical="center"/>
    </xf>
    <xf numFmtId="165" fontId="5" fillId="0" borderId="0" xfId="1" applyNumberFormat="1" applyFont="1" applyFill="1" applyBorder="1" applyAlignment="1">
      <alignment vertical="center"/>
    </xf>
    <xf numFmtId="1" fontId="5" fillId="0" borderId="1" xfId="1" applyNumberFormat="1" applyFont="1" applyFill="1" applyBorder="1" applyAlignment="1">
      <alignment vertical="center"/>
    </xf>
    <xf numFmtId="165" fontId="5" fillId="0" borderId="1" xfId="1" applyNumberFormat="1" applyFont="1" applyFill="1" applyBorder="1" applyAlignment="1">
      <alignment vertical="center"/>
    </xf>
    <xf numFmtId="0" fontId="5" fillId="0" borderId="0" xfId="1" applyFont="1" applyFill="1" applyBorder="1" applyAlignment="1">
      <alignment horizontal="center" vertical="center"/>
    </xf>
    <xf numFmtId="0" fontId="19" fillId="0" borderId="0" xfId="1" applyFont="1" applyFill="1" applyBorder="1" applyAlignment="1">
      <alignment horizontal="center"/>
    </xf>
    <xf numFmtId="0" fontId="19" fillId="0" borderId="0" xfId="1" applyFont="1" applyFill="1" applyBorder="1" applyAlignment="1">
      <alignment horizontal="center" vertical="center"/>
    </xf>
    <xf numFmtId="165" fontId="4" fillId="0" borderId="0" xfId="1" applyNumberFormat="1" applyFont="1" applyBorder="1" applyAlignment="1">
      <alignment vertical="center"/>
    </xf>
    <xf numFmtId="0" fontId="5" fillId="0" borderId="0" xfId="1" applyFont="1" applyAlignment="1">
      <alignment horizontal="left" wrapText="1"/>
    </xf>
    <xf numFmtId="0" fontId="16" fillId="0" borderId="0" xfId="1" applyFont="1" applyAlignment="1">
      <alignment vertical="center"/>
    </xf>
    <xf numFmtId="0" fontId="16" fillId="0" borderId="0" xfId="1" quotePrefix="1" applyFont="1" applyAlignment="1">
      <alignment horizontal="left" vertical="center"/>
    </xf>
    <xf numFmtId="0" fontId="4" fillId="0" borderId="0" xfId="1" applyFont="1" applyFill="1" applyBorder="1" applyAlignment="1">
      <alignment vertical="center"/>
    </xf>
    <xf numFmtId="0" fontId="4" fillId="0" borderId="0" xfId="1" applyFont="1" applyBorder="1" applyAlignment="1">
      <alignment horizontal="center" vertical="center"/>
    </xf>
    <xf numFmtId="0" fontId="17" fillId="0" borderId="0" xfId="1" quotePrefix="1" applyFont="1" applyFill="1" applyAlignment="1">
      <alignment horizontal="left" vertical="center"/>
    </xf>
    <xf numFmtId="0" fontId="4" fillId="0" borderId="0" xfId="1" applyFont="1" applyFill="1" applyAlignment="1">
      <alignment vertical="center"/>
    </xf>
    <xf numFmtId="0" fontId="23" fillId="0" borderId="0" xfId="1" applyFont="1" applyAlignment="1">
      <alignment horizontal="left" vertical="center"/>
    </xf>
    <xf numFmtId="0" fontId="16" fillId="0" borderId="0" xfId="1" applyFont="1" applyAlignment="1">
      <alignment horizontal="center" vertical="center"/>
    </xf>
    <xf numFmtId="0" fontId="5" fillId="0" borderId="0" xfId="1" quotePrefix="1" applyFont="1" applyAlignment="1">
      <alignment horizontal="center" vertical="center"/>
    </xf>
    <xf numFmtId="165" fontId="19" fillId="0" borderId="0" xfId="1" applyNumberFormat="1" applyFont="1" applyAlignment="1">
      <alignment vertical="center"/>
    </xf>
    <xf numFmtId="0" fontId="3" fillId="0" borderId="0" xfId="1" applyFont="1" applyFill="1" applyAlignment="1">
      <alignment vertical="center"/>
    </xf>
    <xf numFmtId="0" fontId="19" fillId="0" borderId="0" xfId="1" applyFont="1" applyFill="1" applyAlignment="1">
      <alignment vertical="center"/>
    </xf>
    <xf numFmtId="167" fontId="19" fillId="0" borderId="0" xfId="6" applyNumberFormat="1" applyFont="1" applyBorder="1" applyAlignment="1">
      <alignment vertical="center"/>
    </xf>
    <xf numFmtId="166" fontId="3" fillId="0" borderId="0" xfId="1" applyNumberFormat="1" applyFont="1" applyFill="1" applyAlignment="1">
      <alignment vertical="center"/>
    </xf>
    <xf numFmtId="0" fontId="19" fillId="0" borderId="0" xfId="1" applyFont="1" applyBorder="1" applyAlignment="1">
      <alignment horizontal="center" vertical="center"/>
    </xf>
    <xf numFmtId="0" fontId="24" fillId="0" borderId="0" xfId="1" quotePrefix="1" applyFont="1" applyAlignment="1">
      <alignment horizontal="center" vertical="center"/>
    </xf>
    <xf numFmtId="166" fontId="3" fillId="0" borderId="0" xfId="1" applyNumberFormat="1" applyFont="1" applyAlignment="1">
      <alignment vertical="center"/>
    </xf>
    <xf numFmtId="0" fontId="5" fillId="0" borderId="0" xfId="1" applyFont="1" applyFill="1" applyBorder="1" applyAlignment="1">
      <alignment horizontal="left" vertical="center"/>
    </xf>
    <xf numFmtId="0" fontId="14" fillId="0" borderId="0" xfId="5" applyFill="1" applyAlignment="1">
      <alignment horizontal="left" vertical="center"/>
    </xf>
    <xf numFmtId="0" fontId="25" fillId="0" borderId="0" xfId="5" applyFont="1" applyFill="1" applyAlignment="1">
      <alignment horizontal="right" vertical="center"/>
    </xf>
    <xf numFmtId="0" fontId="5" fillId="0" borderId="0" xfId="5" applyFont="1" applyFill="1" applyAlignment="1">
      <alignment wrapText="1"/>
    </xf>
    <xf numFmtId="0" fontId="5" fillId="0" borderId="0" xfId="5" applyFont="1" applyFill="1" applyAlignment="1">
      <alignment vertical="center"/>
    </xf>
    <xf numFmtId="166" fontId="5" fillId="0" borderId="0" xfId="1" applyNumberFormat="1" applyFont="1" applyFill="1" applyBorder="1" applyAlignment="1" applyProtection="1">
      <alignment horizontal="right" vertical="center" wrapText="1"/>
      <protection locked="0"/>
    </xf>
    <xf numFmtId="166" fontId="5" fillId="0" borderId="0" xfId="8" applyNumberFormat="1" applyFont="1" applyFill="1" applyBorder="1" applyAlignment="1" applyProtection="1">
      <alignment horizontal="right" vertical="center" wrapText="1"/>
      <protection locked="0"/>
    </xf>
    <xf numFmtId="0" fontId="6" fillId="0" borderId="0" xfId="9" applyFont="1" applyAlignment="1">
      <alignment horizontal="left" vertical="center"/>
    </xf>
    <xf numFmtId="0" fontId="19" fillId="0" borderId="0" xfId="9" applyFont="1" applyAlignment="1">
      <alignment vertical="center"/>
    </xf>
    <xf numFmtId="0" fontId="19" fillId="0" borderId="0" xfId="9" applyFont="1"/>
    <xf numFmtId="0" fontId="3" fillId="0" borderId="0" xfId="9" quotePrefix="1" applyFont="1" applyAlignment="1">
      <alignment horizontal="left" vertical="center"/>
    </xf>
    <xf numFmtId="0" fontId="3" fillId="0" borderId="0" xfId="9" applyFont="1" applyAlignment="1">
      <alignment horizontal="centerContinuous" vertical="center"/>
    </xf>
    <xf numFmtId="0" fontId="3" fillId="0" borderId="0" xfId="9" applyFont="1"/>
    <xf numFmtId="0" fontId="5" fillId="0" borderId="0" xfId="9" applyFont="1" applyAlignment="1">
      <alignment vertical="center"/>
    </xf>
    <xf numFmtId="0" fontId="10" fillId="0" borderId="0" xfId="9" applyFont="1" applyAlignment="1">
      <alignment horizontal="right" vertical="center"/>
    </xf>
    <xf numFmtId="0" fontId="5" fillId="0" borderId="0" xfId="9" applyFont="1"/>
    <xf numFmtId="0" fontId="10" fillId="0" borderId="1" xfId="9" applyFont="1" applyBorder="1" applyAlignment="1">
      <alignment horizontal="right" vertical="center"/>
    </xf>
    <xf numFmtId="0" fontId="10" fillId="0" borderId="1" xfId="9" quotePrefix="1" applyFont="1" applyBorder="1" applyAlignment="1">
      <alignment horizontal="right" vertical="center"/>
    </xf>
    <xf numFmtId="0" fontId="10" fillId="0" borderId="0" xfId="9" applyFont="1" applyBorder="1" applyAlignment="1">
      <alignment vertical="center"/>
    </xf>
    <xf numFmtId="0" fontId="5" fillId="0" borderId="0" xfId="9" applyFont="1" applyBorder="1" applyAlignment="1">
      <alignment vertical="center"/>
    </xf>
    <xf numFmtId="0" fontId="5" fillId="0" borderId="1" xfId="9" applyFont="1" applyBorder="1" applyAlignment="1">
      <alignment vertical="center"/>
    </xf>
    <xf numFmtId="168" fontId="5" fillId="0" borderId="0" xfId="9" applyNumberFormat="1" applyFont="1"/>
    <xf numFmtId="166" fontId="5" fillId="0" borderId="0" xfId="9" applyNumberFormat="1" applyFont="1" applyBorder="1" applyAlignment="1">
      <alignment vertical="center"/>
    </xf>
    <xf numFmtId="0" fontId="5" fillId="0" borderId="0" xfId="9" applyFont="1" applyFill="1"/>
    <xf numFmtId="169" fontId="10" fillId="0" borderId="0" xfId="9" applyNumberFormat="1" applyFont="1" applyBorder="1" applyAlignment="1">
      <alignment vertical="center"/>
    </xf>
    <xf numFmtId="166" fontId="10" fillId="0" borderId="0" xfId="9" applyNumberFormat="1" applyFont="1" applyBorder="1" applyAlignment="1">
      <alignment vertical="center"/>
    </xf>
    <xf numFmtId="0" fontId="19" fillId="0" borderId="0" xfId="9" applyFont="1" applyFill="1" applyBorder="1"/>
    <xf numFmtId="0" fontId="4" fillId="0" borderId="0" xfId="9" applyFont="1" applyFill="1" applyBorder="1"/>
    <xf numFmtId="0" fontId="25" fillId="0" borderId="0" xfId="9" applyFont="1" applyFill="1" applyBorder="1" applyAlignment="1">
      <alignment horizontal="center"/>
    </xf>
    <xf numFmtId="170" fontId="29" fillId="0" borderId="0" xfId="10" applyNumberFormat="1" applyFont="1" applyFill="1" applyBorder="1" applyAlignment="1">
      <alignment horizontal="right" wrapText="1"/>
    </xf>
    <xf numFmtId="0" fontId="6" fillId="0" borderId="0" xfId="1" applyFont="1" applyFill="1" applyBorder="1" applyAlignment="1">
      <alignment horizontal="left" vertical="center"/>
    </xf>
    <xf numFmtId="0" fontId="19" fillId="0" borderId="0" xfId="1" applyFont="1" applyFill="1" applyBorder="1" applyAlignment="1">
      <alignment horizontal="right" vertical="center"/>
    </xf>
    <xf numFmtId="0" fontId="19" fillId="0" borderId="0" xfId="1" applyFont="1" applyFill="1" applyBorder="1" applyAlignment="1">
      <alignment vertical="center"/>
    </xf>
    <xf numFmtId="0" fontId="5" fillId="0" borderId="0" xfId="1" quotePrefix="1" applyFont="1" applyFill="1" applyBorder="1" applyAlignment="1">
      <alignment horizontal="left" vertical="center"/>
    </xf>
    <xf numFmtId="165" fontId="19" fillId="0" borderId="0" xfId="1" applyNumberFormat="1" applyFont="1" applyFill="1" applyBorder="1" applyAlignment="1">
      <alignment vertical="center"/>
    </xf>
    <xf numFmtId="0" fontId="25" fillId="0" borderId="0" xfId="11" applyFont="1" applyFill="1" applyBorder="1" applyAlignment="1">
      <alignment horizontal="center"/>
    </xf>
    <xf numFmtId="0" fontId="25" fillId="0" borderId="0" xfId="11" applyFont="1" applyFill="1" applyBorder="1" applyAlignment="1">
      <alignment horizontal="left" wrapText="1"/>
    </xf>
    <xf numFmtId="170" fontId="25" fillId="0" borderId="0" xfId="11" applyNumberFormat="1" applyFont="1" applyFill="1" applyBorder="1" applyAlignment="1">
      <alignment horizontal="right" wrapText="1"/>
    </xf>
    <xf numFmtId="170" fontId="31" fillId="0" borderId="0" xfId="11" applyNumberFormat="1" applyFont="1" applyFill="1" applyBorder="1" applyAlignment="1">
      <alignment horizontal="right" wrapText="1"/>
    </xf>
    <xf numFmtId="0" fontId="10" fillId="0" borderId="1" xfId="1" quotePrefix="1" applyFont="1" applyFill="1" applyBorder="1" applyAlignment="1">
      <alignment horizontal="right" vertical="center"/>
    </xf>
    <xf numFmtId="3" fontId="5" fillId="0" borderId="0" xfId="1" applyNumberFormat="1" applyFont="1" applyFill="1" applyBorder="1" applyAlignment="1">
      <alignment vertical="center"/>
    </xf>
    <xf numFmtId="0" fontId="19" fillId="0" borderId="0" xfId="11" applyFont="1" applyFill="1" applyBorder="1" applyAlignment="1">
      <alignment horizontal="left" wrapText="1"/>
    </xf>
    <xf numFmtId="3" fontId="5" fillId="0" borderId="0" xfId="1" applyNumberFormat="1" applyFont="1" applyFill="1" applyBorder="1" applyAlignment="1">
      <alignment horizontal="right" vertical="center"/>
    </xf>
    <xf numFmtId="0" fontId="10" fillId="0" borderId="0" xfId="1" applyFont="1" applyFill="1" applyAlignment="1">
      <alignment vertical="center"/>
    </xf>
    <xf numFmtId="0" fontId="6" fillId="0" borderId="0" xfId="1" applyFont="1" applyFill="1" applyAlignment="1">
      <alignment horizontal="left" vertical="center"/>
    </xf>
    <xf numFmtId="0" fontId="32" fillId="0" borderId="0" xfId="1" applyFont="1" applyFill="1" applyAlignment="1">
      <alignment horizontal="right" vertical="center"/>
    </xf>
    <xf numFmtId="0" fontId="32" fillId="0" borderId="0" xfId="1" applyFont="1" applyFill="1" applyAlignment="1">
      <alignment vertical="center"/>
    </xf>
    <xf numFmtId="10" fontId="32" fillId="0" borderId="0" xfId="1" applyNumberFormat="1" applyFont="1" applyFill="1" applyAlignment="1">
      <alignment vertical="center"/>
    </xf>
    <xf numFmtId="0" fontId="9" fillId="0" borderId="0" xfId="1" quotePrefix="1" applyFont="1" applyFill="1" applyBorder="1" applyAlignment="1">
      <alignment horizontal="right" vertical="center"/>
    </xf>
    <xf numFmtId="0" fontId="9" fillId="0" borderId="1" xfId="1" quotePrefix="1" applyFont="1" applyFill="1" applyBorder="1" applyAlignment="1">
      <alignment horizontal="right" vertical="center"/>
    </xf>
    <xf numFmtId="165" fontId="3" fillId="0" borderId="0" xfId="1" applyNumberFormat="1" applyFont="1" applyFill="1" applyBorder="1" applyAlignment="1">
      <alignment horizontal="right" vertical="center"/>
    </xf>
    <xf numFmtId="171" fontId="3" fillId="0" borderId="0" xfId="1" applyNumberFormat="1" applyFont="1" applyFill="1" applyBorder="1" applyAlignment="1">
      <alignment vertical="center"/>
    </xf>
    <xf numFmtId="171" fontId="3" fillId="0" borderId="0" xfId="1" applyNumberFormat="1" applyFont="1" applyFill="1" applyBorder="1" applyAlignment="1">
      <alignment horizontal="right" vertical="center"/>
    </xf>
    <xf numFmtId="0" fontId="4" fillId="0" borderId="0" xfId="1" applyNumberFormat="1" applyFont="1" applyFill="1" applyBorder="1" applyAlignment="1" applyProtection="1">
      <alignment vertical="center"/>
    </xf>
    <xf numFmtId="171" fontId="4" fillId="0" borderId="0" xfId="1" applyNumberFormat="1" applyFont="1" applyFill="1" applyAlignment="1">
      <alignment horizontal="right" vertical="center"/>
    </xf>
    <xf numFmtId="171" fontId="9" fillId="0" borderId="3" xfId="1" applyNumberFormat="1" applyFont="1" applyFill="1" applyBorder="1" applyAlignment="1">
      <alignment horizontal="right" vertical="center"/>
    </xf>
    <xf numFmtId="171" fontId="9" fillId="0" borderId="0" xfId="1" applyNumberFormat="1" applyFont="1" applyFill="1" applyBorder="1" applyAlignment="1">
      <alignment horizontal="right" vertical="center"/>
    </xf>
    <xf numFmtId="165" fontId="9" fillId="0" borderId="0" xfId="1" applyNumberFormat="1" applyFont="1" applyFill="1" applyBorder="1" applyAlignment="1">
      <alignment horizontal="right" vertical="center"/>
    </xf>
    <xf numFmtId="165" fontId="3" fillId="0" borderId="0" xfId="1" applyNumberFormat="1" applyFont="1" applyFill="1" applyBorder="1" applyAlignment="1">
      <alignment vertical="center"/>
    </xf>
    <xf numFmtId="10" fontId="4" fillId="0" borderId="0" xfId="1" applyNumberFormat="1" applyFont="1" applyFill="1" applyBorder="1" applyAlignment="1">
      <alignment vertical="center"/>
    </xf>
    <xf numFmtId="0" fontId="3" fillId="0" borderId="0" xfId="1" applyNumberFormat="1" applyFont="1" applyFill="1" applyBorder="1" applyAlignment="1" applyProtection="1">
      <alignment vertical="center"/>
    </xf>
    <xf numFmtId="0" fontId="32" fillId="0" borderId="0" xfId="1" applyFont="1" applyFill="1" applyBorder="1" applyAlignment="1">
      <alignment vertical="center"/>
    </xf>
    <xf numFmtId="0" fontId="9" fillId="0" borderId="0" xfId="1" applyFont="1" applyFill="1" applyBorder="1" applyAlignment="1">
      <alignment vertical="center"/>
    </xf>
    <xf numFmtId="0" fontId="3" fillId="0" borderId="0" xfId="1" applyFont="1" applyFill="1" applyBorder="1" applyAlignment="1">
      <alignment vertical="center"/>
    </xf>
    <xf numFmtId="172" fontId="35" fillId="0" borderId="0" xfId="0" applyNumberFormat="1" applyFont="1" applyFill="1" applyAlignment="1">
      <alignment vertical="center" wrapText="1"/>
    </xf>
    <xf numFmtId="172" fontId="3" fillId="0" borderId="0" xfId="1" applyNumberFormat="1" applyFont="1" applyFill="1" applyBorder="1" applyAlignment="1">
      <alignment vertical="center"/>
    </xf>
    <xf numFmtId="0" fontId="9" fillId="0" borderId="0" xfId="1" applyFont="1" applyFill="1" applyBorder="1" applyAlignment="1">
      <alignment horizontal="centerContinuous" vertical="center"/>
    </xf>
    <xf numFmtId="172" fontId="3" fillId="0" borderId="0" xfId="1" applyNumberFormat="1" applyFont="1" applyFill="1" applyBorder="1" applyAlignment="1">
      <alignment horizontal="right" vertical="center"/>
    </xf>
    <xf numFmtId="172" fontId="3" fillId="0" borderId="0" xfId="1" applyNumberFormat="1" applyFont="1" applyFill="1" applyAlignment="1">
      <alignment horizontal="right" vertical="center"/>
    </xf>
    <xf numFmtId="2" fontId="3" fillId="0" borderId="0" xfId="1" applyNumberFormat="1" applyFont="1" applyFill="1" applyAlignment="1">
      <alignment horizontal="right" vertical="center"/>
    </xf>
    <xf numFmtId="2" fontId="3" fillId="0" borderId="0" xfId="1" applyNumberFormat="1" applyFont="1" applyFill="1" applyBorder="1" applyAlignment="1">
      <alignment horizontal="right" vertical="center"/>
    </xf>
    <xf numFmtId="0" fontId="4" fillId="0" borderId="0" xfId="1" applyFont="1" applyFill="1" applyAlignment="1">
      <alignment horizontal="center" vertical="center"/>
    </xf>
    <xf numFmtId="0" fontId="9" fillId="0" borderId="0" xfId="1" quotePrefix="1" applyFont="1" applyFill="1" applyBorder="1" applyAlignment="1">
      <alignment horizontal="centerContinuous" vertical="center"/>
    </xf>
    <xf numFmtId="0" fontId="3" fillId="0" borderId="0" xfId="1" applyFont="1" applyFill="1" applyAlignment="1">
      <alignment horizontal="centerContinuous" vertical="center"/>
    </xf>
    <xf numFmtId="0" fontId="11" fillId="0" borderId="0" xfId="1" applyFont="1" applyFill="1" applyBorder="1" applyAlignment="1">
      <alignment vertical="center"/>
    </xf>
    <xf numFmtId="16" fontId="9" fillId="0" borderId="1" xfId="1" applyNumberFormat="1" applyFont="1" applyFill="1" applyBorder="1" applyAlignment="1">
      <alignment horizontal="right" vertical="center"/>
    </xf>
    <xf numFmtId="17" fontId="9" fillId="0" borderId="1" xfId="1" applyNumberFormat="1" applyFont="1" applyFill="1" applyBorder="1" applyAlignment="1">
      <alignment horizontal="right" vertical="center"/>
    </xf>
    <xf numFmtId="0" fontId="9" fillId="0" borderId="1" xfId="1" applyFont="1" applyFill="1" applyBorder="1" applyAlignment="1">
      <alignment horizontal="right" vertical="center"/>
    </xf>
    <xf numFmtId="0" fontId="11" fillId="0" borderId="0" xfId="1" applyFont="1" applyFill="1" applyAlignment="1">
      <alignment vertical="center"/>
    </xf>
    <xf numFmtId="176" fontId="3" fillId="0" borderId="0" xfId="1" applyNumberFormat="1" applyFont="1" applyFill="1" applyBorder="1" applyAlignment="1">
      <alignment horizontal="right" vertical="center"/>
    </xf>
    <xf numFmtId="176" fontId="9" fillId="0" borderId="3" xfId="1" applyNumberFormat="1" applyFont="1" applyFill="1" applyBorder="1" applyAlignment="1">
      <alignment vertical="center"/>
    </xf>
    <xf numFmtId="165" fontId="11" fillId="0" borderId="0" xfId="1" applyNumberFormat="1" applyFont="1" applyFill="1" applyBorder="1" applyAlignment="1">
      <alignment vertical="center"/>
    </xf>
    <xf numFmtId="176" fontId="3" fillId="0" borderId="0" xfId="1" applyNumberFormat="1" applyFont="1" applyFill="1" applyBorder="1" applyAlignment="1">
      <alignment vertical="center"/>
    </xf>
    <xf numFmtId="176" fontId="4" fillId="0" borderId="0" xfId="1" applyNumberFormat="1" applyFont="1" applyFill="1" applyBorder="1" applyAlignment="1">
      <alignment horizontal="right" vertical="center"/>
    </xf>
    <xf numFmtId="0" fontId="0" fillId="0" borderId="0" xfId="0" applyFill="1"/>
    <xf numFmtId="176" fontId="4" fillId="0" borderId="0" xfId="1" applyNumberFormat="1" applyFont="1" applyFill="1" applyBorder="1" applyAlignment="1">
      <alignment vertical="center"/>
    </xf>
    <xf numFmtId="176" fontId="9" fillId="0" borderId="0" xfId="1" applyNumberFormat="1" applyFont="1" applyFill="1" applyBorder="1" applyAlignment="1">
      <alignment vertical="center"/>
    </xf>
    <xf numFmtId="176" fontId="4" fillId="0" borderId="0" xfId="1" applyNumberFormat="1" applyFont="1" applyFill="1" applyAlignment="1">
      <alignment vertical="center"/>
    </xf>
    <xf numFmtId="176" fontId="4" fillId="0" borderId="0" xfId="1" applyNumberFormat="1" applyFont="1" applyFill="1" applyAlignment="1">
      <alignment horizontal="right" vertical="center"/>
    </xf>
    <xf numFmtId="176" fontId="32" fillId="0" borderId="0" xfId="1" applyNumberFormat="1" applyFont="1" applyFill="1" applyAlignment="1">
      <alignment horizontal="right" vertical="center"/>
    </xf>
    <xf numFmtId="176" fontId="9" fillId="0" borderId="3" xfId="1" applyNumberFormat="1" applyFont="1" applyFill="1" applyBorder="1" applyAlignment="1">
      <alignment horizontal="right" vertical="center"/>
    </xf>
    <xf numFmtId="1" fontId="11" fillId="0" borderId="0" xfId="1" quotePrefix="1" applyNumberFormat="1" applyFont="1" applyFill="1" applyBorder="1" applyAlignment="1">
      <alignment horizontal="left" vertical="center"/>
    </xf>
    <xf numFmtId="0" fontId="10" fillId="0" borderId="0" xfId="1" applyFont="1" applyFill="1" applyBorder="1" applyAlignment="1">
      <alignment horizontal="left" vertical="center"/>
    </xf>
    <xf numFmtId="178" fontId="10" fillId="0" borderId="0" xfId="1" applyNumberFormat="1" applyFont="1" applyFill="1" applyBorder="1" applyAlignment="1">
      <alignment vertical="center"/>
    </xf>
    <xf numFmtId="178" fontId="11" fillId="0" borderId="0" xfId="1" applyNumberFormat="1" applyFont="1" applyFill="1" applyBorder="1" applyAlignment="1">
      <alignment vertical="center"/>
    </xf>
    <xf numFmtId="178" fontId="11" fillId="0" borderId="0" xfId="1" applyNumberFormat="1" applyFont="1" applyFill="1" applyAlignment="1">
      <alignment vertical="center"/>
    </xf>
    <xf numFmtId="0" fontId="5" fillId="0" borderId="0" xfId="1" applyFont="1" applyFill="1" applyAlignment="1">
      <alignment horizontal="left"/>
    </xf>
    <xf numFmtId="0" fontId="4" fillId="0" borderId="0" xfId="1" applyFont="1" applyFill="1" applyAlignment="1">
      <alignment horizontal="right" vertical="center"/>
    </xf>
    <xf numFmtId="0" fontId="9" fillId="0" borderId="1" xfId="1" quotePrefix="1" applyFont="1" applyFill="1" applyBorder="1" applyAlignment="1">
      <alignment horizontal="left" vertical="center"/>
    </xf>
    <xf numFmtId="0" fontId="9" fillId="0" borderId="0" xfId="1" quotePrefix="1" applyFont="1" applyFill="1" applyBorder="1" applyAlignment="1">
      <alignment horizontal="left" vertical="center"/>
    </xf>
    <xf numFmtId="0" fontId="9" fillId="0" borderId="3" xfId="1" applyFont="1" applyFill="1" applyBorder="1" applyAlignment="1">
      <alignment vertical="center"/>
    </xf>
    <xf numFmtId="177" fontId="36" fillId="0" borderId="4" xfId="0" applyNumberFormat="1" applyFont="1" applyFill="1" applyBorder="1" applyAlignment="1" applyProtection="1">
      <alignment vertical="center" wrapText="1" readingOrder="1"/>
      <protection locked="0"/>
    </xf>
    <xf numFmtId="0" fontId="9" fillId="0" borderId="3" xfId="1" quotePrefix="1" applyFont="1" applyFill="1" applyBorder="1" applyAlignment="1">
      <alignment horizontal="left" vertical="center"/>
    </xf>
    <xf numFmtId="0" fontId="9" fillId="0" borderId="3" xfId="1" quotePrefix="1" applyFont="1" applyFill="1" applyBorder="1" applyAlignment="1">
      <alignment horizontal="right" vertical="center"/>
    </xf>
    <xf numFmtId="173" fontId="3" fillId="0" borderId="0" xfId="1" applyNumberFormat="1" applyFont="1" applyFill="1" applyAlignment="1">
      <alignment vertical="center"/>
    </xf>
    <xf numFmtId="164" fontId="3" fillId="0" borderId="0" xfId="1" applyNumberFormat="1" applyFont="1" applyFill="1" applyAlignment="1">
      <alignment horizontal="right" vertical="center"/>
    </xf>
    <xf numFmtId="2" fontId="3" fillId="0" borderId="0" xfId="1" applyNumberFormat="1" applyFont="1" applyFill="1" applyAlignment="1">
      <alignment vertical="center"/>
    </xf>
    <xf numFmtId="0" fontId="9" fillId="0" borderId="0" xfId="1" applyFont="1" applyFill="1" applyAlignment="1">
      <alignment vertical="center"/>
    </xf>
    <xf numFmtId="173" fontId="32" fillId="0" borderId="0" xfId="1" applyNumberFormat="1" applyFont="1" applyFill="1" applyAlignment="1">
      <alignment vertical="center"/>
    </xf>
    <xf numFmtId="164" fontId="32" fillId="0" borderId="0" xfId="1" applyNumberFormat="1" applyFont="1" applyFill="1" applyAlignment="1">
      <alignment horizontal="right" vertical="center"/>
    </xf>
    <xf numFmtId="2" fontId="32" fillId="0" borderId="0" xfId="1" applyNumberFormat="1" applyFont="1" applyFill="1" applyAlignment="1">
      <alignment vertical="center"/>
    </xf>
    <xf numFmtId="0" fontId="32" fillId="0" borderId="0" xfId="1" applyFont="1" applyFill="1" applyAlignment="1">
      <alignment horizontal="centerContinuous" vertical="center"/>
    </xf>
    <xf numFmtId="173" fontId="32" fillId="0" borderId="0" xfId="1" applyNumberFormat="1" applyFont="1" applyFill="1" applyAlignment="1">
      <alignment horizontal="centerContinuous" vertical="center"/>
    </xf>
    <xf numFmtId="164" fontId="32" fillId="0" borderId="0" xfId="1" applyNumberFormat="1" applyFont="1" applyFill="1" applyAlignment="1">
      <alignment horizontal="centerContinuous" vertical="center"/>
    </xf>
    <xf numFmtId="173" fontId="9" fillId="0" borderId="0" xfId="1" quotePrefix="1" applyNumberFormat="1" applyFont="1" applyFill="1" applyBorder="1" applyAlignment="1">
      <alignment horizontal="center" vertical="center"/>
    </xf>
    <xf numFmtId="164" fontId="9" fillId="0" borderId="0" xfId="1" applyNumberFormat="1" applyFont="1" applyFill="1" applyBorder="1" applyAlignment="1">
      <alignment horizontal="centerContinuous" vertical="center"/>
    </xf>
    <xf numFmtId="2" fontId="9" fillId="0" borderId="0" xfId="1" applyNumberFormat="1" applyFont="1" applyFill="1" applyBorder="1" applyAlignment="1">
      <alignment vertical="center"/>
    </xf>
    <xf numFmtId="0" fontId="9" fillId="0" borderId="0" xfId="1" quotePrefix="1" applyFont="1" applyFill="1" applyBorder="1" applyAlignment="1">
      <alignment horizontal="center" vertical="center"/>
    </xf>
    <xf numFmtId="2" fontId="9" fillId="0" borderId="0" xfId="1" applyNumberFormat="1" applyFont="1" applyFill="1" applyAlignment="1">
      <alignment vertical="center"/>
    </xf>
    <xf numFmtId="0" fontId="9" fillId="0" borderId="1" xfId="1" applyFont="1" applyFill="1" applyBorder="1" applyAlignment="1">
      <alignment horizontal="center" vertical="center"/>
    </xf>
    <xf numFmtId="173" fontId="9" fillId="0" borderId="1" xfId="1" quotePrefix="1" applyNumberFormat="1" applyFont="1" applyFill="1" applyBorder="1" applyAlignment="1">
      <alignment horizontal="center" vertical="center"/>
    </xf>
    <xf numFmtId="164" fontId="9" fillId="0" borderId="1" xfId="1" applyNumberFormat="1" applyFont="1" applyFill="1" applyBorder="1" applyAlignment="1">
      <alignment horizontal="centerContinuous" vertical="center"/>
    </xf>
    <xf numFmtId="172" fontId="3" fillId="0" borderId="0" xfId="1" applyNumberFormat="1" applyFont="1" applyFill="1" applyBorder="1" applyAlignment="1">
      <alignment horizontal="center" vertical="center"/>
    </xf>
    <xf numFmtId="2" fontId="35" fillId="0" borderId="0" xfId="0" applyNumberFormat="1" applyFont="1" applyFill="1" applyAlignment="1">
      <alignment vertical="center" wrapText="1"/>
    </xf>
    <xf numFmtId="172" fontId="9" fillId="0" borderId="3" xfId="1" applyNumberFormat="1" applyFont="1" applyFill="1" applyBorder="1" applyAlignment="1">
      <alignment horizontal="right" vertical="center"/>
    </xf>
    <xf numFmtId="2" fontId="9" fillId="0" borderId="3" xfId="1" applyNumberFormat="1" applyFont="1" applyFill="1" applyBorder="1" applyAlignment="1">
      <alignment horizontal="right" vertical="center"/>
    </xf>
    <xf numFmtId="0" fontId="3" fillId="0" borderId="1" xfId="1" applyFont="1" applyFill="1" applyBorder="1" applyAlignment="1">
      <alignment vertical="center"/>
    </xf>
    <xf numFmtId="172" fontId="9" fillId="0" borderId="3" xfId="1" quotePrefix="1" applyNumberFormat="1" applyFont="1" applyFill="1" applyBorder="1" applyAlignment="1">
      <alignment horizontal="right" vertical="center"/>
    </xf>
    <xf numFmtId="2" fontId="9" fillId="0" borderId="3" xfId="1" quotePrefix="1" applyNumberFormat="1" applyFont="1" applyFill="1" applyBorder="1" applyAlignment="1">
      <alignment horizontal="right" vertical="center"/>
    </xf>
    <xf numFmtId="173" fontId="3" fillId="0" borderId="0" xfId="1" applyNumberFormat="1" applyFont="1" applyFill="1" applyBorder="1" applyAlignment="1">
      <alignment vertical="center"/>
    </xf>
    <xf numFmtId="175" fontId="3" fillId="0" borderId="0" xfId="12" applyNumberFormat="1" applyFont="1" applyFill="1" applyAlignment="1">
      <alignment vertical="center"/>
    </xf>
    <xf numFmtId="175" fontId="9" fillId="0" borderId="0" xfId="12" applyNumberFormat="1" applyFont="1" applyFill="1" applyAlignment="1">
      <alignment vertical="center"/>
    </xf>
    <xf numFmtId="172" fontId="9" fillId="0" borderId="3" xfId="1" applyNumberFormat="1" applyFont="1" applyFill="1" applyBorder="1" applyAlignment="1">
      <alignment vertical="center"/>
    </xf>
    <xf numFmtId="2" fontId="9" fillId="0" borderId="3" xfId="1" applyNumberFormat="1" applyFont="1" applyFill="1" applyBorder="1" applyAlignment="1">
      <alignment vertical="center"/>
    </xf>
    <xf numFmtId="164" fontId="3" fillId="0" borderId="0" xfId="1" applyNumberFormat="1" applyFont="1" applyFill="1" applyBorder="1" applyAlignment="1">
      <alignment horizontal="right" vertical="center"/>
    </xf>
    <xf numFmtId="0" fontId="3" fillId="0" borderId="0" xfId="1" quotePrefix="1" applyFont="1" applyFill="1" applyAlignment="1">
      <alignment vertical="center"/>
    </xf>
    <xf numFmtId="0" fontId="3" fillId="0" borderId="0" xfId="1" applyFont="1" applyFill="1" applyAlignment="1">
      <alignment horizontal="right" vertical="center"/>
    </xf>
    <xf numFmtId="10" fontId="3" fillId="0" borderId="0" xfId="1" applyNumberFormat="1" applyFont="1" applyFill="1" applyAlignment="1">
      <alignment vertical="center"/>
    </xf>
    <xf numFmtId="0" fontId="9" fillId="0" borderId="0" xfId="1" applyFont="1" applyFill="1" applyBorder="1" applyAlignment="1">
      <alignment horizontal="right" vertical="center"/>
    </xf>
    <xf numFmtId="10" fontId="9" fillId="0" borderId="0" xfId="1" applyNumberFormat="1" applyFont="1" applyFill="1" applyBorder="1" applyAlignment="1">
      <alignment vertical="center"/>
    </xf>
    <xf numFmtId="0" fontId="9" fillId="0" borderId="0" xfId="1" quotePrefix="1" applyFont="1" applyFill="1" applyBorder="1" applyAlignment="1">
      <alignment vertical="center"/>
    </xf>
    <xf numFmtId="10" fontId="9" fillId="0" borderId="0" xfId="1" quotePrefix="1" applyNumberFormat="1" applyFont="1" applyFill="1" applyBorder="1" applyAlignment="1">
      <alignment vertical="center"/>
    </xf>
    <xf numFmtId="171" fontId="9" fillId="0" borderId="0" xfId="1" applyNumberFormat="1" applyFont="1" applyFill="1" applyBorder="1" applyAlignment="1">
      <alignment vertical="center"/>
    </xf>
    <xf numFmtId="10" fontId="3" fillId="0" borderId="0" xfId="1" applyNumberFormat="1" applyFont="1" applyFill="1" applyBorder="1" applyAlignment="1">
      <alignment vertical="center"/>
    </xf>
    <xf numFmtId="0" fontId="1" fillId="0" borderId="0" xfId="1" applyFill="1" applyAlignment="1">
      <alignment vertical="center"/>
    </xf>
    <xf numFmtId="0" fontId="1" fillId="0" borderId="0" xfId="1" applyFill="1" applyAlignment="1">
      <alignment vertical="center" wrapText="1"/>
    </xf>
    <xf numFmtId="10" fontId="1" fillId="0" borderId="0" xfId="1" applyNumberFormat="1" applyFill="1" applyAlignment="1">
      <alignment vertical="center" wrapText="1"/>
    </xf>
    <xf numFmtId="10" fontId="4" fillId="0" borderId="0" xfId="1" applyNumberFormat="1" applyFont="1" applyFill="1" applyAlignment="1">
      <alignment vertical="center"/>
    </xf>
    <xf numFmtId="0" fontId="6" fillId="0" borderId="0" xfId="1" applyFont="1" applyFill="1" applyAlignment="1">
      <alignment vertical="center"/>
    </xf>
    <xf numFmtId="0" fontId="19" fillId="0" borderId="0" xfId="1" applyFont="1" applyFill="1" applyAlignment="1">
      <alignment horizontal="right" vertical="center"/>
    </xf>
    <xf numFmtId="0" fontId="10" fillId="0" borderId="0" xfId="1" applyFont="1" applyFill="1" applyBorder="1" applyAlignment="1">
      <alignment vertical="center"/>
    </xf>
    <xf numFmtId="0" fontId="10" fillId="0" borderId="0" xfId="1" applyFont="1" applyFill="1" applyBorder="1" applyAlignment="1">
      <alignment horizontal="right" vertical="center"/>
    </xf>
    <xf numFmtId="0" fontId="10" fillId="0" borderId="0" xfId="1" quotePrefix="1" applyFont="1" applyFill="1" applyBorder="1" applyAlignment="1">
      <alignment horizontal="right" vertical="center"/>
    </xf>
    <xf numFmtId="0" fontId="10" fillId="0" borderId="0" xfId="1" quotePrefix="1" applyFont="1" applyFill="1" applyBorder="1" applyAlignment="1">
      <alignment horizontal="right" vertical="center" wrapText="1"/>
    </xf>
    <xf numFmtId="0" fontId="10" fillId="0" borderId="1" xfId="1" quotePrefix="1" applyFont="1" applyFill="1" applyBorder="1" applyAlignment="1">
      <alignment horizontal="left" vertical="center"/>
    </xf>
    <xf numFmtId="0" fontId="10" fillId="0" borderId="3" xfId="1" quotePrefix="1" applyFont="1" applyFill="1" applyBorder="1" applyAlignment="1">
      <alignment horizontal="left" vertical="center"/>
    </xf>
    <xf numFmtId="0" fontId="16" fillId="0" borderId="0" xfId="1" quotePrefix="1" applyFont="1" applyFill="1" applyBorder="1" applyAlignment="1">
      <alignment horizontal="left" vertical="center"/>
    </xf>
    <xf numFmtId="0" fontId="16" fillId="0" borderId="0" xfId="1" quotePrefix="1" applyFont="1" applyFill="1" applyAlignment="1">
      <alignment horizontal="left" vertical="center"/>
    </xf>
    <xf numFmtId="0" fontId="10" fillId="0" borderId="0" xfId="1" quotePrefix="1" applyFont="1" applyFill="1" applyBorder="1" applyAlignment="1">
      <alignment vertical="center"/>
    </xf>
    <xf numFmtId="0" fontId="27" fillId="0" borderId="0" xfId="1" applyFont="1" applyFill="1" applyBorder="1" applyAlignment="1">
      <alignment vertical="center"/>
    </xf>
    <xf numFmtId="0" fontId="10" fillId="0" borderId="1" xfId="1" applyFont="1" applyFill="1" applyBorder="1" applyAlignment="1">
      <alignment horizontal="right" vertical="center"/>
    </xf>
    <xf numFmtId="0" fontId="27" fillId="0" borderId="0" xfId="1" applyFont="1" applyFill="1" applyAlignment="1">
      <alignment vertical="center"/>
    </xf>
    <xf numFmtId="165" fontId="5" fillId="0" borderId="0" xfId="1" applyNumberFormat="1" applyFont="1" applyFill="1" applyAlignment="1">
      <alignment horizontal="right" vertical="center"/>
    </xf>
    <xf numFmtId="165" fontId="10" fillId="0" borderId="3" xfId="1" applyNumberFormat="1" applyFont="1" applyFill="1" applyBorder="1" applyAlignment="1">
      <alignment horizontal="right" vertical="center"/>
    </xf>
    <xf numFmtId="165" fontId="10" fillId="0" borderId="3" xfId="1" applyNumberFormat="1" applyFont="1" applyFill="1" applyBorder="1" applyAlignment="1">
      <alignment vertical="center"/>
    </xf>
    <xf numFmtId="0" fontId="10" fillId="0" borderId="3" xfId="1" applyFont="1" applyFill="1" applyBorder="1" applyAlignment="1">
      <alignment vertical="center"/>
    </xf>
    <xf numFmtId="0" fontId="1" fillId="0" borderId="0" xfId="1" applyFont="1" applyFill="1" applyAlignment="1">
      <alignment vertical="center" wrapText="1"/>
    </xf>
    <xf numFmtId="0" fontId="1" fillId="0" borderId="0" xfId="1" applyFont="1" applyFill="1" applyAlignment="1">
      <alignment vertical="center"/>
    </xf>
    <xf numFmtId="170" fontId="1" fillId="0" borderId="0" xfId="1" applyNumberFormat="1" applyFill="1"/>
    <xf numFmtId="0" fontId="1" fillId="0" borderId="0" xfId="1" applyFill="1"/>
    <xf numFmtId="0" fontId="1" fillId="0" borderId="0" xfId="1" applyNumberFormat="1" applyFill="1"/>
    <xf numFmtId="0" fontId="19" fillId="0" borderId="0" xfId="9" applyFont="1" applyFill="1"/>
    <xf numFmtId="0" fontId="5" fillId="0" borderId="0" xfId="9" applyFont="1" applyFill="1" applyBorder="1" applyAlignment="1">
      <alignment vertical="center"/>
    </xf>
    <xf numFmtId="3" fontId="5" fillId="0" borderId="0" xfId="9" applyNumberFormat="1" applyFont="1" applyFill="1" applyBorder="1" applyAlignment="1">
      <alignment vertical="center"/>
    </xf>
    <xf numFmtId="0" fontId="5" fillId="0" borderId="1" xfId="9" applyFont="1" applyFill="1" applyBorder="1" applyAlignment="1">
      <alignment vertical="center"/>
    </xf>
    <xf numFmtId="3" fontId="5" fillId="0" borderId="1" xfId="9" applyNumberFormat="1" applyFont="1" applyFill="1" applyBorder="1" applyAlignment="1">
      <alignment vertical="center"/>
    </xf>
    <xf numFmtId="166" fontId="5" fillId="0" borderId="0" xfId="9" applyNumberFormat="1" applyFont="1" applyFill="1" applyBorder="1" applyAlignment="1">
      <alignment vertical="center"/>
    </xf>
    <xf numFmtId="166" fontId="5" fillId="0" borderId="3" xfId="9" applyNumberFormat="1" applyFont="1" applyFill="1" applyBorder="1" applyAlignment="1">
      <alignment vertical="center"/>
    </xf>
    <xf numFmtId="166" fontId="10" fillId="0" borderId="3" xfId="9" quotePrefix="1" applyNumberFormat="1" applyFont="1" applyFill="1" applyBorder="1" applyAlignment="1">
      <alignment horizontal="right" vertical="center"/>
    </xf>
    <xf numFmtId="166" fontId="10" fillId="0" borderId="3" xfId="9" applyNumberFormat="1" applyFont="1" applyFill="1" applyBorder="1" applyAlignment="1">
      <alignment vertical="center"/>
    </xf>
    <xf numFmtId="43" fontId="5" fillId="0" borderId="0" xfId="7" applyFont="1" applyFill="1" applyAlignment="1">
      <alignment vertical="center"/>
    </xf>
    <xf numFmtId="0" fontId="19" fillId="0" borderId="0" xfId="5" applyFont="1" applyFill="1" applyAlignment="1">
      <alignment vertical="center"/>
    </xf>
    <xf numFmtId="0" fontId="14" fillId="0" borderId="0" xfId="5" applyFill="1"/>
    <xf numFmtId="0" fontId="4" fillId="0" borderId="0" xfId="5" applyFont="1" applyFill="1" applyAlignment="1">
      <alignment vertical="center"/>
    </xf>
    <xf numFmtId="3" fontId="19" fillId="0" borderId="0" xfId="1" applyNumberFormat="1" applyFont="1" applyFill="1" applyAlignment="1">
      <alignment vertical="center"/>
    </xf>
    <xf numFmtId="166" fontId="10" fillId="0" borderId="0" xfId="1" applyNumberFormat="1" applyFont="1" applyFill="1" applyBorder="1" applyAlignment="1">
      <alignment vertical="center"/>
    </xf>
    <xf numFmtId="167" fontId="19" fillId="0" borderId="0" xfId="6" applyNumberFormat="1" applyFont="1" applyFill="1" applyBorder="1" applyAlignment="1">
      <alignment vertical="center"/>
    </xf>
    <xf numFmtId="0" fontId="6" fillId="0" borderId="0" xfId="5" applyFont="1" applyFill="1" applyAlignment="1">
      <alignment horizontal="left" vertical="center"/>
    </xf>
    <xf numFmtId="43" fontId="19" fillId="0" borderId="0" xfId="7" applyFont="1" applyFill="1" applyAlignment="1">
      <alignment vertical="center"/>
    </xf>
    <xf numFmtId="0" fontId="10" fillId="0" borderId="0" xfId="5" applyFont="1" applyFill="1" applyBorder="1" applyAlignment="1">
      <alignment vertical="center"/>
    </xf>
    <xf numFmtId="0" fontId="10" fillId="0" borderId="0" xfId="5" quotePrefix="1" applyFont="1" applyFill="1" applyBorder="1" applyAlignment="1">
      <alignment horizontal="right" vertical="center"/>
    </xf>
    <xf numFmtId="43" fontId="10" fillId="0" borderId="0" xfId="7" applyFont="1" applyFill="1" applyBorder="1" applyAlignment="1">
      <alignment horizontal="right" vertical="center"/>
    </xf>
    <xf numFmtId="0" fontId="11" fillId="0" borderId="0" xfId="5" applyFont="1" applyFill="1" applyBorder="1" applyAlignment="1">
      <alignment vertical="center"/>
    </xf>
    <xf numFmtId="0" fontId="10" fillId="0" borderId="1" xfId="5" quotePrefix="1" applyFont="1" applyFill="1" applyBorder="1" applyAlignment="1">
      <alignment horizontal="left" vertical="center"/>
    </xf>
    <xf numFmtId="0" fontId="10" fillId="0" borderId="1" xfId="5" applyFont="1" applyFill="1" applyBorder="1" applyAlignment="1">
      <alignment horizontal="right" vertical="center"/>
    </xf>
    <xf numFmtId="0" fontId="11" fillId="0" borderId="0" xfId="5" applyFont="1" applyFill="1" applyAlignment="1">
      <alignment vertical="center"/>
    </xf>
    <xf numFmtId="0" fontId="10" fillId="0" borderId="0" xfId="5" applyFont="1" applyFill="1" applyAlignment="1">
      <alignment vertical="center"/>
    </xf>
    <xf numFmtId="0" fontId="5" fillId="0" borderId="0" xfId="5" applyFont="1" applyFill="1" applyBorder="1" applyAlignment="1">
      <alignment vertical="center"/>
    </xf>
    <xf numFmtId="4" fontId="5" fillId="0" borderId="0" xfId="7" applyNumberFormat="1" applyFont="1" applyFill="1" applyBorder="1" applyAlignment="1">
      <alignment vertical="center"/>
    </xf>
    <xf numFmtId="4" fontId="4" fillId="0" borderId="0" xfId="5" applyNumberFormat="1" applyFont="1" applyFill="1" applyAlignment="1">
      <alignment vertical="center"/>
    </xf>
    <xf numFmtId="166" fontId="4" fillId="0" borderId="0" xfId="5" applyNumberFormat="1" applyFont="1" applyFill="1" applyAlignment="1">
      <alignment vertical="center"/>
    </xf>
    <xf numFmtId="0" fontId="10" fillId="0" borderId="3" xfId="5" quotePrefix="1" applyFont="1" applyFill="1" applyBorder="1" applyAlignment="1">
      <alignment horizontal="left" vertical="center"/>
    </xf>
    <xf numFmtId="166" fontId="10" fillId="0" borderId="3" xfId="5" applyNumberFormat="1" applyFont="1" applyFill="1" applyBorder="1" applyAlignment="1">
      <alignment vertical="center"/>
    </xf>
    <xf numFmtId="0" fontId="4" fillId="0" borderId="0" xfId="5" applyFont="1" applyFill="1" applyBorder="1" applyAlignment="1">
      <alignment vertical="center"/>
    </xf>
    <xf numFmtId="166" fontId="10" fillId="0" borderId="0" xfId="5" applyNumberFormat="1" applyFont="1" applyFill="1" applyBorder="1" applyAlignment="1">
      <alignment vertical="center"/>
    </xf>
    <xf numFmtId="43" fontId="10" fillId="0" borderId="0" xfId="7" applyFont="1" applyFill="1" applyBorder="1" applyAlignment="1">
      <alignment vertical="center"/>
    </xf>
    <xf numFmtId="0" fontId="5" fillId="0" borderId="0" xfId="5" applyFont="1" applyFill="1"/>
    <xf numFmtId="0" fontId="5" fillId="0" borderId="0" xfId="5" quotePrefix="1" applyFont="1" applyFill="1" applyAlignment="1">
      <alignment horizontal="left" vertical="center"/>
    </xf>
    <xf numFmtId="9" fontId="19" fillId="0" borderId="0" xfId="1" applyNumberFormat="1" applyFont="1" applyFill="1" applyAlignment="1">
      <alignment vertical="center"/>
    </xf>
    <xf numFmtId="43" fontId="4" fillId="0" borderId="0" xfId="7" applyFont="1" applyFill="1" applyAlignment="1">
      <alignment vertical="center"/>
    </xf>
    <xf numFmtId="3" fontId="19" fillId="0" borderId="0" xfId="1" applyNumberFormat="1" applyFont="1" applyFill="1" applyBorder="1" applyAlignment="1">
      <alignment vertical="center"/>
    </xf>
    <xf numFmtId="0" fontId="4" fillId="0" borderId="0" xfId="5" quotePrefix="1" applyFont="1" applyFill="1" applyAlignment="1">
      <alignment horizontal="left" vertical="center"/>
    </xf>
    <xf numFmtId="0" fontId="16" fillId="0" borderId="0" xfId="5" quotePrefix="1" applyFont="1" applyFill="1" applyAlignment="1">
      <alignment horizontal="left" vertical="center"/>
    </xf>
    <xf numFmtId="0" fontId="16" fillId="0" borderId="0" xfId="5" applyFont="1" applyFill="1" applyAlignment="1">
      <alignment horizontal="left" vertical="center"/>
    </xf>
    <xf numFmtId="0" fontId="26" fillId="0" borderId="0" xfId="5" applyFont="1" applyFill="1" applyAlignment="1">
      <alignment horizontal="left" vertical="center"/>
    </xf>
    <xf numFmtId="0" fontId="22" fillId="0" borderId="0" xfId="5" applyFont="1" applyFill="1" applyAlignment="1">
      <alignment vertical="center"/>
    </xf>
    <xf numFmtId="0" fontId="19" fillId="0" borderId="0" xfId="5" applyFont="1" applyFill="1" applyBorder="1" applyAlignment="1">
      <alignment vertical="center"/>
    </xf>
    <xf numFmtId="166" fontId="9" fillId="0" borderId="0" xfId="1" applyNumberFormat="1" applyFont="1" applyFill="1" applyAlignment="1">
      <alignment vertical="center"/>
    </xf>
    <xf numFmtId="43" fontId="19" fillId="0" borderId="0" xfId="7" applyFont="1" applyFill="1" applyBorder="1" applyAlignment="1">
      <alignment vertical="center"/>
    </xf>
    <xf numFmtId="0" fontId="19" fillId="0" borderId="0" xfId="5" applyFont="1" applyFill="1" applyBorder="1" applyAlignment="1">
      <alignment horizontal="left" vertical="center"/>
    </xf>
    <xf numFmtId="165" fontId="4" fillId="0" borderId="0" xfId="1" applyNumberFormat="1" applyFont="1" applyFill="1" applyBorder="1" applyAlignment="1">
      <alignment vertical="center"/>
    </xf>
    <xf numFmtId="166" fontId="19" fillId="0" borderId="0" xfId="1" applyNumberFormat="1" applyFont="1" applyFill="1" applyBorder="1" applyAlignment="1">
      <alignment vertical="center"/>
    </xf>
    <xf numFmtId="0" fontId="35" fillId="0" borderId="0" xfId="0" applyFont="1" applyFill="1" applyAlignment="1">
      <alignment vertical="center" wrapText="1"/>
    </xf>
    <xf numFmtId="0" fontId="5" fillId="0" borderId="0" xfId="13" applyFont="1" applyBorder="1" applyAlignment="1">
      <alignment vertical="center"/>
    </xf>
    <xf numFmtId="166" fontId="5" fillId="0" borderId="0" xfId="13" applyNumberFormat="1" applyFont="1" applyFill="1" applyBorder="1" applyAlignment="1" applyProtection="1">
      <alignment horizontal="right" vertical="center" wrapText="1"/>
      <protection locked="0"/>
    </xf>
    <xf numFmtId="0" fontId="5" fillId="0" borderId="0" xfId="13" quotePrefix="1" applyFont="1" applyBorder="1" applyAlignment="1">
      <alignment horizontal="left" vertical="center"/>
    </xf>
    <xf numFmtId="0" fontId="32" fillId="0" borderId="0" xfId="1" applyFont="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9" fillId="0" borderId="1" xfId="1" quotePrefix="1" applyFont="1" applyBorder="1" applyAlignment="1">
      <alignment horizontal="left" vertical="center"/>
    </xf>
    <xf numFmtId="0" fontId="9" fillId="0" borderId="0" xfId="1" quotePrefix="1" applyFont="1" applyBorder="1" applyAlignment="1">
      <alignment horizontal="left" vertical="center"/>
    </xf>
    <xf numFmtId="0" fontId="11" fillId="2" borderId="0" xfId="1" applyFont="1" applyFill="1" applyAlignment="1">
      <alignment vertical="center"/>
    </xf>
    <xf numFmtId="0" fontId="9" fillId="2" borderId="3" xfId="1" applyFont="1" applyFill="1" applyBorder="1" applyAlignment="1">
      <alignment vertical="center"/>
    </xf>
    <xf numFmtId="0" fontId="11" fillId="2" borderId="0" xfId="1" applyFont="1" applyFill="1" applyBorder="1" applyAlignment="1">
      <alignment vertical="center"/>
    </xf>
    <xf numFmtId="0" fontId="9" fillId="0" borderId="3" xfId="1" quotePrefix="1" applyFont="1" applyBorder="1" applyAlignment="1">
      <alignment horizontal="left" vertical="center"/>
    </xf>
    <xf numFmtId="171" fontId="9" fillId="0" borderId="3" xfId="1" quotePrefix="1" applyNumberFormat="1" applyFont="1" applyFill="1" applyBorder="1" applyAlignment="1">
      <alignment horizontal="right" vertical="center"/>
    </xf>
    <xf numFmtId="0" fontId="9" fillId="2" borderId="3" xfId="1" quotePrefix="1" applyFont="1" applyFill="1" applyBorder="1" applyAlignment="1">
      <alignment horizontal="left" vertical="center"/>
    </xf>
    <xf numFmtId="0" fontId="9" fillId="2" borderId="0" xfId="1" quotePrefix="1" applyFont="1" applyFill="1" applyBorder="1" applyAlignment="1">
      <alignment horizontal="left" vertical="center"/>
    </xf>
    <xf numFmtId="0" fontId="9" fillId="0" borderId="0" xfId="1" quotePrefix="1" applyFont="1" applyBorder="1" applyAlignment="1">
      <alignment horizontal="left"/>
    </xf>
    <xf numFmtId="0" fontId="3" fillId="0" borderId="0" xfId="1" applyFont="1" applyBorder="1" applyAlignment="1">
      <alignment horizontal="left"/>
    </xf>
    <xf numFmtId="0" fontId="3" fillId="0" borderId="0" xfId="1" quotePrefix="1" applyFont="1" applyBorder="1" applyAlignment="1">
      <alignment horizontal="left" vertical="center"/>
    </xf>
    <xf numFmtId="0" fontId="3" fillId="0" borderId="0" xfId="1" quotePrefix="1" applyFont="1" applyAlignment="1">
      <alignment vertical="center"/>
    </xf>
    <xf numFmtId="0" fontId="17" fillId="0" borderId="0" xfId="1" quotePrefix="1" applyFont="1" applyAlignment="1">
      <alignment horizontal="left" vertical="center"/>
    </xf>
    <xf numFmtId="0" fontId="4" fillId="0" borderId="0" xfId="1" applyNumberFormat="1" applyFont="1" applyFill="1" applyBorder="1" applyAlignment="1" applyProtection="1">
      <alignment horizontal="right" vertical="center" wrapText="1"/>
      <protection locked="0"/>
    </xf>
    <xf numFmtId="0" fontId="37" fillId="0" borderId="0" xfId="1" applyNumberFormat="1" applyFont="1" applyFill="1" applyBorder="1" applyAlignment="1" applyProtection="1">
      <alignment vertical="center" wrapText="1"/>
      <protection locked="0"/>
    </xf>
    <xf numFmtId="0" fontId="0" fillId="3" borderId="0" xfId="0" applyFill="1"/>
    <xf numFmtId="0" fontId="9" fillId="2" borderId="0" xfId="1" applyFont="1" applyFill="1" applyAlignment="1">
      <alignment vertical="center"/>
    </xf>
    <xf numFmtId="2" fontId="3" fillId="0" borderId="0" xfId="1" applyNumberFormat="1" applyFont="1" applyAlignment="1">
      <alignment vertical="center"/>
    </xf>
    <xf numFmtId="179" fontId="5" fillId="0" borderId="0" xfId="1" quotePrefix="1" applyNumberFormat="1" applyFont="1" applyFill="1" applyBorder="1" applyAlignment="1">
      <alignment horizontal="right" vertical="center"/>
    </xf>
    <xf numFmtId="179" fontId="10" fillId="0" borderId="3" xfId="1" quotePrefix="1" applyNumberFormat="1" applyFont="1" applyFill="1" applyBorder="1" applyAlignment="1">
      <alignment horizontal="right" vertical="center"/>
    </xf>
    <xf numFmtId="172" fontId="28" fillId="0" borderId="0" xfId="0" applyNumberFormat="1" applyFont="1" applyFill="1" applyBorder="1" applyAlignment="1">
      <alignment horizontal="right" vertical="center" wrapText="1" readingOrder="1"/>
    </xf>
    <xf numFmtId="2" fontId="28" fillId="0" borderId="0" xfId="0" applyNumberFormat="1" applyFont="1" applyFill="1" applyBorder="1" applyAlignment="1">
      <alignment horizontal="right" vertical="center" wrapText="1" readingOrder="1"/>
    </xf>
    <xf numFmtId="174" fontId="36" fillId="0" borderId="0" xfId="0" applyNumberFormat="1" applyFont="1" applyFill="1" applyBorder="1" applyAlignment="1" applyProtection="1">
      <alignment horizontal="right" vertical="center" wrapText="1" readingOrder="1"/>
      <protection locked="0"/>
    </xf>
    <xf numFmtId="0" fontId="28" fillId="0" borderId="0" xfId="0" applyFont="1" applyFill="1" applyBorder="1" applyAlignment="1">
      <alignment horizontal="right" vertical="center" wrapText="1" readingOrder="1"/>
    </xf>
    <xf numFmtId="1" fontId="5" fillId="0" borderId="0" xfId="1" applyNumberFormat="1" applyFont="1" applyFill="1" applyBorder="1" applyAlignment="1">
      <alignment horizontal="right" vertical="center"/>
    </xf>
    <xf numFmtId="0" fontId="5" fillId="0" borderId="0" xfId="1" applyFont="1" applyAlignment="1">
      <alignment wrapText="1"/>
    </xf>
    <xf numFmtId="0" fontId="5" fillId="0" borderId="0" xfId="1" applyFont="1" applyAlignment="1">
      <alignment vertical="top" wrapText="1"/>
    </xf>
    <xf numFmtId="0" fontId="5" fillId="0" borderId="0" xfId="1" applyFont="1" applyFill="1" applyAlignment="1">
      <alignment vertical="top" wrapText="1"/>
    </xf>
    <xf numFmtId="0" fontId="5" fillId="0" borderId="0" xfId="1" applyFont="1" applyAlignment="1">
      <alignment horizontal="left" wrapText="1"/>
    </xf>
    <xf numFmtId="0" fontId="5" fillId="0" borderId="0" xfId="1" applyFont="1" applyAlignment="1">
      <alignment horizontal="left" vertical="top" wrapText="1"/>
    </xf>
    <xf numFmtId="0" fontId="5" fillId="0" borderId="0" xfId="5" applyFont="1" applyFill="1" applyAlignment="1">
      <alignment wrapText="1"/>
    </xf>
  </cellXfs>
  <cellStyles count="14">
    <cellStyle name="Comma 2" xfId="7"/>
    <cellStyle name="Comma 2 2" xfId="12"/>
    <cellStyle name="Normal" xfId="0" builtinId="0"/>
    <cellStyle name="Normal 2" xfId="1"/>
    <cellStyle name="Normal 2 2" xfId="10"/>
    <cellStyle name="Normal 2 2 2" xfId="9"/>
    <cellStyle name="Normal 6" xfId="5"/>
    <cellStyle name="Normal 6 2" xfId="13"/>
    <cellStyle name="Normal_T9.1 F9.1" xfId="3"/>
    <cellStyle name="Normal_T9.1 F9.1_1" xfId="4"/>
    <cellStyle name="Normal_Tab 9-1 Fig 9-1_4" xfId="2"/>
    <cellStyle name="Normal_TAB_12 2" xfId="11"/>
    <cellStyle name="Normal_Tab9.2" xfId="8"/>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6</xdr:col>
      <xdr:colOff>304800</xdr:colOff>
      <xdr:row>34</xdr:row>
      <xdr:rowOff>0</xdr:rowOff>
    </xdr:from>
    <xdr:to>
      <xdr:col>6</xdr:col>
      <xdr:colOff>381000</xdr:colOff>
      <xdr:row>35</xdr:row>
      <xdr:rowOff>28575</xdr:rowOff>
    </xdr:to>
    <xdr:sp macro="" textlink="">
      <xdr:nvSpPr>
        <xdr:cNvPr id="3" name="Text Box 2"/>
        <xdr:cNvSpPr txBox="1">
          <a:spLocks noChangeArrowheads="1"/>
        </xdr:cNvSpPr>
      </xdr:nvSpPr>
      <xdr:spPr bwMode="auto">
        <a:xfrm>
          <a:off x="4410075" y="11706225"/>
          <a:ext cx="76200" cy="1905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zoomScaleNormal="100" workbookViewId="0">
      <selection activeCell="E91" sqref="E91"/>
    </sheetView>
  </sheetViews>
  <sheetFormatPr defaultColWidth="9.1796875" defaultRowHeight="12" customHeight="1" x14ac:dyDescent="0.35"/>
  <cols>
    <col min="1" max="1" width="9.1796875" style="3"/>
    <col min="2" max="2" width="13.81640625" style="2" customWidth="1"/>
    <col min="3" max="3" width="11.7265625" style="2" customWidth="1"/>
    <col min="4" max="4" width="10.81640625" style="3" customWidth="1"/>
    <col min="5" max="5" width="14.7265625" style="3" customWidth="1"/>
    <col min="6" max="6" width="6.7265625" style="3" customWidth="1"/>
    <col min="7" max="7" width="11.7265625" style="2" customWidth="1"/>
    <col min="8" max="8" width="15.7265625" style="3" customWidth="1"/>
    <col min="9" max="9" width="10.7265625" style="3" customWidth="1"/>
    <col min="10" max="10" width="6" style="4" customWidth="1"/>
    <col min="11" max="12" width="5.54296875" style="5" customWidth="1"/>
    <col min="13" max="13" width="3" style="6" customWidth="1"/>
    <col min="14" max="14" width="8" style="6" customWidth="1"/>
    <col min="15" max="16" width="9.1796875" style="6"/>
    <col min="17" max="17" width="9.1796875" style="4"/>
    <col min="18" max="16384" width="9.1796875" style="3"/>
  </cols>
  <sheetData>
    <row r="1" spans="1:17" ht="12" customHeight="1" x14ac:dyDescent="0.35">
      <c r="A1" s="1" t="s">
        <v>283</v>
      </c>
    </row>
    <row r="2" spans="1:17" ht="15" customHeight="1" x14ac:dyDescent="0.35">
      <c r="B2" s="7" t="s">
        <v>0</v>
      </c>
      <c r="C2" s="8"/>
    </row>
    <row r="3" spans="1:17" ht="12" customHeight="1" x14ac:dyDescent="0.35">
      <c r="B3" s="9"/>
      <c r="C3" s="9"/>
      <c r="D3" s="2"/>
    </row>
    <row r="4" spans="1:17" s="10" customFormat="1" ht="12" customHeight="1" x14ac:dyDescent="0.35">
      <c r="C4" s="11" t="s">
        <v>1</v>
      </c>
      <c r="D4" s="12"/>
      <c r="G4" s="13"/>
      <c r="H4" s="14"/>
      <c r="I4" s="12"/>
      <c r="J4" s="15"/>
      <c r="K4" s="16"/>
      <c r="L4" s="16"/>
      <c r="Q4" s="15"/>
    </row>
    <row r="5" spans="1:17" s="10" customFormat="1" ht="12" customHeight="1" x14ac:dyDescent="0.35">
      <c r="B5" s="13" t="s">
        <v>2</v>
      </c>
      <c r="C5" s="17" t="s">
        <v>3</v>
      </c>
      <c r="D5" s="12"/>
      <c r="F5" s="16"/>
      <c r="G5" s="18"/>
      <c r="H5" s="19"/>
      <c r="I5" s="12"/>
      <c r="J5" s="15"/>
      <c r="K5" s="16"/>
      <c r="L5" s="16"/>
      <c r="Q5" s="15"/>
    </row>
    <row r="6" spans="1:17" s="10" customFormat="1" ht="12" customHeight="1" x14ac:dyDescent="0.35">
      <c r="B6" s="20" t="s">
        <v>4</v>
      </c>
      <c r="C6" s="21" t="s">
        <v>5</v>
      </c>
      <c r="D6" s="12"/>
      <c r="F6" s="16"/>
      <c r="G6" s="18"/>
      <c r="H6" s="19"/>
      <c r="I6" s="12"/>
      <c r="J6" s="15"/>
      <c r="K6" s="16"/>
      <c r="L6" s="16"/>
      <c r="Q6" s="15"/>
    </row>
    <row r="7" spans="1:17" s="6" customFormat="1" ht="12" customHeight="1" x14ac:dyDescent="0.35">
      <c r="B7" s="22"/>
      <c r="C7" s="5"/>
      <c r="D7" s="5"/>
      <c r="F7" s="5"/>
      <c r="G7" s="22"/>
      <c r="H7" s="5"/>
      <c r="I7" s="5"/>
      <c r="J7" s="4"/>
      <c r="K7" s="5"/>
      <c r="L7" s="5"/>
      <c r="Q7" s="4"/>
    </row>
    <row r="8" spans="1:17" s="6" customFormat="1" ht="12" customHeight="1" x14ac:dyDescent="0.35">
      <c r="B8" s="22">
        <v>1920</v>
      </c>
      <c r="C8" s="5">
        <v>1</v>
      </c>
      <c r="D8" s="5"/>
      <c r="F8" s="5"/>
      <c r="G8" s="22"/>
      <c r="H8" s="5"/>
      <c r="I8" s="5"/>
      <c r="J8" s="4"/>
      <c r="K8" s="5"/>
      <c r="L8" s="5"/>
      <c r="Q8" s="4"/>
    </row>
    <row r="9" spans="1:17" s="6" customFormat="1" ht="12" customHeight="1" x14ac:dyDescent="0.35">
      <c r="B9" s="22">
        <v>1925</v>
      </c>
      <c r="C9" s="5">
        <v>14</v>
      </c>
      <c r="D9" s="5"/>
      <c r="F9" s="5"/>
      <c r="G9" s="22"/>
      <c r="H9" s="5"/>
      <c r="I9" s="5"/>
      <c r="J9" s="4"/>
      <c r="K9" s="5"/>
      <c r="L9" s="5"/>
      <c r="Q9" s="4"/>
    </row>
    <row r="10" spans="1:17" s="6" customFormat="1" ht="12" customHeight="1" x14ac:dyDescent="0.35">
      <c r="B10" s="22">
        <v>1930</v>
      </c>
      <c r="C10" s="5">
        <v>37</v>
      </c>
      <c r="D10" s="5"/>
      <c r="F10" s="5"/>
      <c r="G10" s="22"/>
      <c r="H10" s="5"/>
      <c r="I10" s="5"/>
      <c r="J10" s="4"/>
      <c r="K10" s="5"/>
      <c r="L10" s="5"/>
      <c r="Q10" s="4"/>
    </row>
    <row r="11" spans="1:17" s="6" customFormat="1" ht="12" customHeight="1" x14ac:dyDescent="0.35">
      <c r="B11" s="22">
        <v>1935</v>
      </c>
      <c r="C11" s="5">
        <v>12</v>
      </c>
      <c r="D11" s="5"/>
      <c r="F11" s="5"/>
      <c r="G11" s="22"/>
      <c r="H11" s="5"/>
      <c r="I11" s="5"/>
      <c r="J11" s="4"/>
      <c r="K11" s="5"/>
      <c r="L11" s="5"/>
      <c r="Q11" s="4"/>
    </row>
    <row r="12" spans="1:17" s="6" customFormat="1" ht="12" customHeight="1" x14ac:dyDescent="0.35">
      <c r="B12" s="22">
        <v>1940</v>
      </c>
      <c r="C12" s="5">
        <v>2</v>
      </c>
      <c r="D12" s="5"/>
      <c r="F12" s="5"/>
      <c r="G12" s="22"/>
      <c r="H12" s="5"/>
      <c r="I12" s="5"/>
      <c r="J12" s="4"/>
      <c r="K12" s="5"/>
      <c r="L12" s="5"/>
      <c r="Q12" s="4"/>
    </row>
    <row r="13" spans="1:17" s="6" customFormat="1" ht="12" customHeight="1" x14ac:dyDescent="0.35">
      <c r="B13" s="23">
        <v>1945</v>
      </c>
      <c r="C13" s="24">
        <v>0</v>
      </c>
      <c r="D13" s="5"/>
      <c r="F13" s="5"/>
      <c r="G13" s="22"/>
      <c r="H13" s="5"/>
      <c r="I13" s="5"/>
      <c r="J13" s="4"/>
      <c r="K13" s="5"/>
      <c r="L13" s="5"/>
      <c r="Q13" s="4"/>
    </row>
    <row r="14" spans="1:17" s="6" customFormat="1" ht="12" customHeight="1" x14ac:dyDescent="0.35">
      <c r="B14" s="22">
        <v>1950</v>
      </c>
      <c r="C14" s="5">
        <v>3</v>
      </c>
      <c r="D14" s="5"/>
      <c r="F14" s="5"/>
      <c r="G14" s="22"/>
      <c r="H14" s="5"/>
      <c r="I14" s="5"/>
      <c r="J14" s="4"/>
      <c r="K14" s="5"/>
      <c r="L14" s="5"/>
      <c r="Q14" s="4"/>
    </row>
    <row r="15" spans="1:17" s="6" customFormat="1" ht="12" customHeight="1" x14ac:dyDescent="0.35">
      <c r="B15" s="22">
        <v>1951</v>
      </c>
      <c r="C15" s="5">
        <v>3</v>
      </c>
      <c r="D15" s="5"/>
      <c r="F15" s="5"/>
      <c r="G15" s="22"/>
      <c r="H15" s="5"/>
      <c r="I15" s="5"/>
      <c r="J15" s="4"/>
      <c r="K15" s="5"/>
      <c r="L15" s="5"/>
      <c r="Q15" s="4"/>
    </row>
    <row r="16" spans="1:17" s="6" customFormat="1" ht="12" customHeight="1" x14ac:dyDescent="0.35">
      <c r="B16" s="22">
        <v>1952</v>
      </c>
      <c r="C16" s="5">
        <v>3</v>
      </c>
      <c r="D16" s="5"/>
      <c r="F16" s="5"/>
      <c r="G16" s="22"/>
      <c r="H16" s="5"/>
      <c r="I16" s="5"/>
      <c r="J16" s="4"/>
      <c r="K16" s="5"/>
      <c r="L16" s="5"/>
      <c r="Q16" s="4"/>
    </row>
    <row r="17" spans="2:17" s="6" customFormat="1" ht="12" customHeight="1" x14ac:dyDescent="0.35">
      <c r="B17" s="22">
        <v>1953</v>
      </c>
      <c r="C17" s="5">
        <v>3</v>
      </c>
      <c r="D17" s="5"/>
      <c r="F17" s="5"/>
      <c r="G17" s="22"/>
      <c r="H17" s="5"/>
      <c r="I17" s="5"/>
      <c r="J17" s="4"/>
      <c r="K17" s="5"/>
      <c r="L17" s="5"/>
      <c r="Q17" s="4"/>
    </row>
    <row r="18" spans="2:17" s="6" customFormat="1" ht="12" customHeight="1" x14ac:dyDescent="0.35">
      <c r="B18" s="22">
        <v>1954</v>
      </c>
      <c r="C18" s="5">
        <v>4</v>
      </c>
      <c r="D18" s="5"/>
      <c r="F18" s="5"/>
      <c r="G18" s="22"/>
      <c r="H18" s="5"/>
      <c r="I18" s="5"/>
      <c r="J18" s="4"/>
      <c r="K18" s="5"/>
      <c r="L18" s="5"/>
      <c r="Q18" s="4"/>
    </row>
    <row r="19" spans="2:17" s="6" customFormat="1" ht="12" customHeight="1" x14ac:dyDescent="0.35">
      <c r="B19" s="22">
        <v>1955</v>
      </c>
      <c r="C19" s="5">
        <v>5</v>
      </c>
      <c r="D19" s="5"/>
      <c r="F19" s="5"/>
      <c r="G19" s="22"/>
      <c r="H19" s="5"/>
      <c r="I19" s="5"/>
      <c r="J19" s="4"/>
      <c r="K19" s="5"/>
      <c r="L19" s="5"/>
      <c r="Q19" s="4"/>
    </row>
    <row r="20" spans="2:17" s="6" customFormat="1" ht="12" customHeight="1" x14ac:dyDescent="0.35">
      <c r="B20" s="22">
        <v>1956</v>
      </c>
      <c r="C20" s="5">
        <v>5</v>
      </c>
      <c r="D20" s="5"/>
      <c r="F20" s="5"/>
      <c r="G20" s="22"/>
      <c r="H20" s="5"/>
      <c r="I20" s="5"/>
      <c r="J20" s="4"/>
      <c r="K20" s="5"/>
      <c r="L20" s="5"/>
      <c r="Q20" s="4"/>
    </row>
    <row r="21" spans="2:17" s="6" customFormat="1" ht="12" customHeight="1" x14ac:dyDescent="0.35">
      <c r="B21" s="22">
        <v>1957</v>
      </c>
      <c r="C21" s="5">
        <v>5</v>
      </c>
      <c r="D21" s="5"/>
      <c r="F21" s="5"/>
      <c r="G21" s="22"/>
      <c r="H21" s="5"/>
      <c r="I21" s="5"/>
      <c r="J21" s="4"/>
      <c r="K21" s="5"/>
      <c r="L21" s="5"/>
      <c r="Q21" s="4"/>
    </row>
    <row r="22" spans="2:17" s="6" customFormat="1" ht="12" customHeight="1" x14ac:dyDescent="0.35">
      <c r="B22" s="22">
        <v>1958</v>
      </c>
      <c r="C22" s="5">
        <v>5</v>
      </c>
      <c r="D22" s="5"/>
      <c r="F22" s="5"/>
      <c r="G22" s="22"/>
      <c r="H22" s="5"/>
      <c r="I22" s="5"/>
      <c r="J22" s="4"/>
      <c r="K22" s="5"/>
      <c r="L22" s="5"/>
      <c r="Q22" s="4"/>
    </row>
    <row r="23" spans="2:17" s="6" customFormat="1" ht="12" customHeight="1" x14ac:dyDescent="0.35">
      <c r="B23" s="23">
        <v>1959</v>
      </c>
      <c r="C23" s="24">
        <v>5</v>
      </c>
      <c r="D23" s="5"/>
      <c r="F23" s="5"/>
      <c r="G23" s="22"/>
      <c r="H23" s="5"/>
      <c r="I23" s="5"/>
      <c r="J23" s="4"/>
      <c r="K23" s="5"/>
      <c r="L23" s="5"/>
      <c r="Q23" s="4"/>
    </row>
    <row r="24" spans="2:17" s="6" customFormat="1" ht="12" customHeight="1" x14ac:dyDescent="0.35">
      <c r="B24" s="22">
        <v>1960</v>
      </c>
      <c r="C24" s="5">
        <v>6</v>
      </c>
      <c r="D24" s="5"/>
      <c r="F24" s="5"/>
      <c r="G24" s="22"/>
      <c r="H24" s="5"/>
      <c r="I24" s="5"/>
      <c r="J24" s="4"/>
      <c r="K24" s="5"/>
      <c r="L24" s="5"/>
      <c r="Q24" s="4"/>
    </row>
    <row r="25" spans="2:17" s="6" customFormat="1" ht="12" customHeight="1" x14ac:dyDescent="0.35">
      <c r="B25" s="22">
        <v>1961</v>
      </c>
      <c r="C25" s="5">
        <v>7</v>
      </c>
      <c r="D25" s="5"/>
      <c r="F25" s="5"/>
      <c r="G25" s="22"/>
      <c r="H25" s="5"/>
      <c r="I25" s="5"/>
      <c r="J25" s="4"/>
      <c r="K25" s="5"/>
      <c r="L25" s="5"/>
      <c r="Q25" s="4"/>
    </row>
    <row r="26" spans="2:17" s="6" customFormat="1" ht="12" customHeight="1" x14ac:dyDescent="0.35">
      <c r="B26" s="22">
        <v>1962</v>
      </c>
      <c r="C26" s="5">
        <v>9</v>
      </c>
      <c r="D26" s="5"/>
      <c r="F26" s="5"/>
      <c r="G26" s="22"/>
      <c r="H26" s="5"/>
      <c r="I26" s="5"/>
      <c r="J26" s="4"/>
      <c r="K26" s="5"/>
      <c r="L26" s="5"/>
      <c r="Q26" s="4"/>
    </row>
    <row r="27" spans="2:17" s="6" customFormat="1" ht="12" customHeight="1" x14ac:dyDescent="0.35">
      <c r="B27" s="22">
        <v>1963</v>
      </c>
      <c r="C27" s="5">
        <v>11</v>
      </c>
      <c r="D27" s="5"/>
      <c r="F27" s="5"/>
      <c r="G27" s="22"/>
      <c r="H27" s="5"/>
      <c r="I27" s="5"/>
      <c r="J27" s="4"/>
      <c r="K27" s="5"/>
      <c r="L27" s="5"/>
      <c r="Q27" s="4"/>
    </row>
    <row r="28" spans="2:17" s="6" customFormat="1" ht="12" customHeight="1" x14ac:dyDescent="0.35">
      <c r="B28" s="22">
        <v>1964</v>
      </c>
      <c r="C28" s="5">
        <v>14</v>
      </c>
      <c r="D28" s="5"/>
      <c r="F28" s="5"/>
      <c r="G28" s="22"/>
      <c r="H28" s="5"/>
      <c r="I28" s="5"/>
      <c r="J28" s="4"/>
      <c r="K28" s="5"/>
      <c r="L28" s="5"/>
      <c r="Q28" s="4"/>
    </row>
    <row r="29" spans="2:17" s="6" customFormat="1" ht="12" customHeight="1" x14ac:dyDescent="0.35">
      <c r="B29" s="22">
        <v>1965</v>
      </c>
      <c r="C29" s="5">
        <v>13</v>
      </c>
      <c r="D29" s="5"/>
      <c r="F29" s="5"/>
      <c r="G29" s="22"/>
      <c r="H29" s="5"/>
      <c r="I29" s="5"/>
      <c r="J29" s="4"/>
      <c r="K29" s="5"/>
      <c r="L29" s="5"/>
      <c r="Q29" s="4"/>
    </row>
    <row r="30" spans="2:17" s="6" customFormat="1" ht="12" customHeight="1" x14ac:dyDescent="0.35">
      <c r="B30" s="22">
        <v>1966</v>
      </c>
      <c r="C30" s="5">
        <v>15</v>
      </c>
      <c r="D30" s="5"/>
      <c r="F30" s="5"/>
      <c r="G30" s="22"/>
      <c r="H30" s="5"/>
      <c r="I30" s="5"/>
      <c r="J30" s="4"/>
      <c r="K30" s="5"/>
      <c r="L30" s="5"/>
      <c r="Q30" s="4"/>
    </row>
    <row r="31" spans="2:17" s="6" customFormat="1" ht="12" customHeight="1" x14ac:dyDescent="0.35">
      <c r="B31" s="22">
        <v>1967</v>
      </c>
      <c r="C31" s="5">
        <v>17</v>
      </c>
      <c r="D31" s="5"/>
      <c r="F31" s="5"/>
      <c r="G31" s="22"/>
      <c r="H31" s="5"/>
      <c r="I31" s="5"/>
      <c r="J31" s="4"/>
      <c r="K31" s="5"/>
      <c r="L31" s="5"/>
      <c r="Q31" s="4"/>
    </row>
    <row r="32" spans="2:17" s="6" customFormat="1" ht="12" customHeight="1" x14ac:dyDescent="0.35">
      <c r="B32" s="22">
        <v>1968</v>
      </c>
      <c r="C32" s="5">
        <v>21</v>
      </c>
      <c r="D32" s="5"/>
      <c r="F32" s="5"/>
      <c r="G32" s="22"/>
      <c r="H32" s="5"/>
      <c r="I32" s="5"/>
      <c r="J32" s="4"/>
      <c r="K32" s="5"/>
      <c r="L32" s="5"/>
      <c r="Q32" s="4"/>
    </row>
    <row r="33" spans="2:17" s="6" customFormat="1" ht="12" customHeight="1" x14ac:dyDescent="0.35">
      <c r="B33" s="23">
        <v>1969</v>
      </c>
      <c r="C33" s="24">
        <v>23</v>
      </c>
      <c r="D33" s="5"/>
      <c r="F33" s="5"/>
      <c r="G33" s="22"/>
      <c r="H33" s="5"/>
      <c r="I33" s="5"/>
      <c r="J33" s="4"/>
      <c r="K33" s="5"/>
      <c r="L33" s="5"/>
      <c r="Q33" s="4"/>
    </row>
    <row r="34" spans="2:17" s="6" customFormat="1" ht="12" customHeight="1" x14ac:dyDescent="0.35">
      <c r="B34" s="22">
        <v>1970</v>
      </c>
      <c r="C34" s="5">
        <v>26</v>
      </c>
      <c r="D34" s="5"/>
      <c r="F34" s="5"/>
      <c r="G34" s="22"/>
      <c r="H34" s="5"/>
      <c r="I34" s="5"/>
      <c r="J34" s="4"/>
      <c r="K34" s="5"/>
      <c r="L34" s="5"/>
      <c r="Q34" s="4"/>
    </row>
    <row r="35" spans="2:17" s="6" customFormat="1" ht="12" customHeight="1" x14ac:dyDescent="0.35">
      <c r="B35" s="22">
        <v>1971</v>
      </c>
      <c r="C35" s="5">
        <v>29</v>
      </c>
      <c r="D35" s="5"/>
      <c r="F35" s="5"/>
      <c r="G35" s="22"/>
      <c r="H35" s="5"/>
      <c r="I35" s="5"/>
      <c r="J35" s="4"/>
      <c r="K35" s="5"/>
      <c r="L35" s="5"/>
      <c r="Q35" s="4"/>
    </row>
    <row r="36" spans="2:17" s="6" customFormat="1" ht="12" customHeight="1" x14ac:dyDescent="0.35">
      <c r="B36" s="22">
        <v>1972</v>
      </c>
      <c r="C36" s="5">
        <v>33</v>
      </c>
      <c r="D36" s="5"/>
      <c r="F36" s="5"/>
      <c r="G36" s="22"/>
      <c r="H36" s="5"/>
      <c r="I36" s="5"/>
      <c r="J36" s="4"/>
      <c r="K36" s="5"/>
      <c r="L36" s="5"/>
      <c r="Q36" s="4"/>
    </row>
    <row r="37" spans="2:17" s="6" customFormat="1" ht="12" customHeight="1" x14ac:dyDescent="0.35">
      <c r="B37" s="22">
        <v>1973</v>
      </c>
      <c r="C37" s="5">
        <v>44</v>
      </c>
      <c r="D37" s="5"/>
      <c r="F37" s="5"/>
      <c r="G37" s="22"/>
      <c r="H37" s="5"/>
      <c r="I37" s="5"/>
      <c r="J37" s="4"/>
      <c r="K37" s="5"/>
      <c r="L37" s="5"/>
      <c r="Q37" s="4"/>
    </row>
    <row r="38" spans="2:17" s="6" customFormat="1" ht="12" customHeight="1" x14ac:dyDescent="0.35">
      <c r="B38" s="22">
        <v>1974</v>
      </c>
      <c r="C38" s="5">
        <v>44</v>
      </c>
      <c r="D38" s="5"/>
      <c r="F38" s="5"/>
      <c r="G38" s="22"/>
      <c r="H38" s="5"/>
      <c r="I38" s="5"/>
      <c r="J38" s="4"/>
      <c r="K38" s="5"/>
      <c r="L38" s="5"/>
      <c r="Q38" s="4"/>
    </row>
    <row r="39" spans="2:17" s="6" customFormat="1" ht="12" customHeight="1" x14ac:dyDescent="0.35">
      <c r="B39" s="22">
        <v>1975</v>
      </c>
      <c r="C39" s="5">
        <v>45</v>
      </c>
      <c r="F39" s="5"/>
      <c r="G39" s="22"/>
      <c r="H39" s="5"/>
      <c r="I39" s="5"/>
      <c r="J39" s="4"/>
      <c r="K39" s="5"/>
      <c r="L39" s="5"/>
      <c r="Q39" s="4"/>
    </row>
    <row r="40" spans="2:17" s="6" customFormat="1" ht="12" customHeight="1" x14ac:dyDescent="0.35">
      <c r="B40" s="22">
        <v>1976</v>
      </c>
      <c r="C40" s="5">
        <v>49</v>
      </c>
      <c r="F40" s="5"/>
      <c r="G40" s="22"/>
      <c r="H40" s="5"/>
      <c r="I40" s="5"/>
      <c r="J40" s="4"/>
      <c r="K40" s="5"/>
      <c r="L40" s="5"/>
      <c r="Q40" s="4"/>
    </row>
    <row r="41" spans="2:17" s="6" customFormat="1" ht="12" customHeight="1" x14ac:dyDescent="0.35">
      <c r="B41" s="22">
        <v>1977</v>
      </c>
      <c r="C41" s="5">
        <v>39</v>
      </c>
      <c r="F41" s="5"/>
      <c r="J41" s="4"/>
      <c r="K41" s="5"/>
      <c r="L41" s="5"/>
      <c r="Q41" s="4"/>
    </row>
    <row r="42" spans="2:17" s="6" customFormat="1" ht="12" customHeight="1" x14ac:dyDescent="0.35">
      <c r="B42" s="22">
        <v>1978</v>
      </c>
      <c r="C42" s="5">
        <v>43</v>
      </c>
      <c r="F42" s="5"/>
      <c r="J42" s="4"/>
      <c r="K42" s="5"/>
      <c r="L42" s="5"/>
      <c r="Q42" s="4"/>
    </row>
    <row r="43" spans="2:17" s="6" customFormat="1" ht="12" customHeight="1" x14ac:dyDescent="0.35">
      <c r="B43" s="23">
        <v>1979</v>
      </c>
      <c r="C43" s="24">
        <v>44</v>
      </c>
      <c r="F43" s="5"/>
      <c r="J43" s="4"/>
      <c r="K43" s="5"/>
      <c r="L43" s="5"/>
      <c r="Q43" s="4"/>
    </row>
    <row r="44" spans="2:17" s="6" customFormat="1" ht="12" customHeight="1" x14ac:dyDescent="0.35">
      <c r="B44" s="22">
        <v>1980</v>
      </c>
      <c r="C44" s="5">
        <v>38</v>
      </c>
      <c r="F44" s="5"/>
      <c r="J44" s="4"/>
      <c r="K44" s="5"/>
      <c r="L44" s="5"/>
      <c r="Q44" s="4"/>
    </row>
    <row r="45" spans="2:17" s="6" customFormat="1" ht="12" customHeight="1" x14ac:dyDescent="0.35">
      <c r="B45" s="22">
        <v>1981</v>
      </c>
      <c r="C45" s="5">
        <v>45</v>
      </c>
      <c r="F45" s="5"/>
      <c r="J45" s="4"/>
      <c r="K45" s="5"/>
      <c r="L45" s="5"/>
      <c r="Q45" s="4"/>
    </row>
    <row r="46" spans="2:17" s="6" customFormat="1" ht="12" customHeight="1" x14ac:dyDescent="0.35">
      <c r="B46" s="22">
        <v>1982</v>
      </c>
      <c r="C46" s="5">
        <v>49</v>
      </c>
      <c r="F46" s="5"/>
      <c r="J46" s="4"/>
      <c r="K46" s="5"/>
      <c r="L46" s="5"/>
      <c r="Q46" s="4"/>
    </row>
    <row r="47" spans="2:17" s="6" customFormat="1" ht="12" customHeight="1" x14ac:dyDescent="0.35">
      <c r="B47" s="22">
        <v>1983</v>
      </c>
      <c r="C47" s="5">
        <v>51</v>
      </c>
      <c r="F47" s="5"/>
      <c r="J47" s="4"/>
      <c r="K47" s="5"/>
      <c r="L47" s="5"/>
      <c r="Q47" s="4"/>
    </row>
    <row r="48" spans="2:17" s="6" customFormat="1" ht="12" customHeight="1" x14ac:dyDescent="0.35">
      <c r="B48" s="22">
        <v>1984</v>
      </c>
      <c r="C48" s="5">
        <v>56</v>
      </c>
      <c r="F48" s="5"/>
      <c r="J48" s="4"/>
      <c r="K48" s="5"/>
      <c r="L48" s="5"/>
      <c r="Q48" s="4"/>
    </row>
    <row r="49" spans="2:17" s="6" customFormat="1" ht="12" customHeight="1" x14ac:dyDescent="0.35">
      <c r="B49" s="22">
        <v>1985</v>
      </c>
      <c r="C49" s="5">
        <v>48</v>
      </c>
      <c r="F49" s="5"/>
      <c r="J49" s="4"/>
      <c r="K49" s="5"/>
      <c r="L49" s="5"/>
      <c r="Q49" s="4"/>
    </row>
    <row r="50" spans="2:17" s="6" customFormat="1" ht="12" customHeight="1" x14ac:dyDescent="0.35">
      <c r="B50" s="22">
        <v>1986</v>
      </c>
      <c r="C50" s="5">
        <v>40</v>
      </c>
      <c r="F50" s="5"/>
      <c r="J50" s="4"/>
      <c r="K50" s="5"/>
      <c r="L50" s="5"/>
      <c r="Q50" s="4"/>
    </row>
    <row r="51" spans="2:17" s="6" customFormat="1" ht="12" customHeight="1" x14ac:dyDescent="0.35">
      <c r="B51" s="22">
        <v>1987</v>
      </c>
      <c r="C51" s="5">
        <v>30</v>
      </c>
      <c r="F51" s="5"/>
      <c r="J51" s="4"/>
      <c r="K51" s="5"/>
      <c r="L51" s="5"/>
      <c r="Q51" s="4"/>
    </row>
    <row r="52" spans="2:17" s="6" customFormat="1" ht="12" customHeight="1" x14ac:dyDescent="0.35">
      <c r="B52" s="22">
        <v>1988</v>
      </c>
      <c r="C52" s="5">
        <v>20</v>
      </c>
      <c r="F52" s="5"/>
      <c r="J52" s="4"/>
      <c r="K52" s="5"/>
      <c r="L52" s="5"/>
      <c r="Q52" s="4"/>
    </row>
    <row r="53" spans="2:17" s="6" customFormat="1" ht="12" customHeight="1" x14ac:dyDescent="0.35">
      <c r="B53" s="23">
        <v>1989</v>
      </c>
      <c r="C53" s="24">
        <v>21</v>
      </c>
      <c r="F53" s="5"/>
      <c r="J53" s="4"/>
      <c r="K53" s="5"/>
      <c r="L53" s="5"/>
      <c r="Q53" s="4"/>
    </row>
    <row r="54" spans="2:17" s="6" customFormat="1" ht="12" customHeight="1" x14ac:dyDescent="0.35">
      <c r="B54" s="22">
        <v>1990</v>
      </c>
      <c r="C54" s="5">
        <v>16</v>
      </c>
      <c r="F54" s="5"/>
      <c r="J54" s="4"/>
      <c r="K54" s="5"/>
      <c r="L54" s="5"/>
      <c r="Q54" s="4"/>
    </row>
    <row r="55" spans="2:17" s="6" customFormat="1" ht="12" customHeight="1" x14ac:dyDescent="0.35">
      <c r="B55" s="22">
        <v>1991</v>
      </c>
      <c r="C55" s="5">
        <v>15</v>
      </c>
      <c r="F55" s="5"/>
      <c r="J55" s="4"/>
      <c r="K55" s="5"/>
      <c r="L55" s="5"/>
      <c r="Q55" s="4"/>
    </row>
    <row r="56" spans="2:17" s="6" customFormat="1" ht="12" customHeight="1" x14ac:dyDescent="0.35">
      <c r="B56" s="22">
        <v>1992</v>
      </c>
      <c r="C56" s="25">
        <v>50</v>
      </c>
      <c r="F56" s="5"/>
      <c r="J56" s="4"/>
      <c r="K56" s="5"/>
      <c r="L56" s="5"/>
      <c r="Q56" s="4"/>
    </row>
    <row r="57" spans="2:17" s="6" customFormat="1" ht="12" customHeight="1" x14ac:dyDescent="0.35">
      <c r="B57" s="22">
        <v>1993</v>
      </c>
      <c r="C57" s="6">
        <v>62</v>
      </c>
      <c r="F57" s="5"/>
      <c r="J57" s="4"/>
      <c r="K57" s="5"/>
      <c r="L57" s="5"/>
      <c r="Q57" s="4"/>
    </row>
    <row r="58" spans="2:17" s="6" customFormat="1" ht="12" customHeight="1" x14ac:dyDescent="0.35">
      <c r="B58" s="26">
        <v>1994</v>
      </c>
      <c r="C58" s="6">
        <v>98</v>
      </c>
      <c r="F58" s="5"/>
      <c r="J58" s="4"/>
      <c r="K58" s="5"/>
      <c r="L58" s="5"/>
      <c r="Q58" s="4"/>
    </row>
    <row r="59" spans="2:17" s="6" customFormat="1" ht="12" customHeight="1" x14ac:dyDescent="0.35">
      <c r="B59" s="26">
        <v>1995</v>
      </c>
      <c r="C59" s="6">
        <v>74</v>
      </c>
      <c r="F59" s="5"/>
      <c r="J59" s="4"/>
      <c r="K59" s="5"/>
      <c r="L59" s="5"/>
      <c r="Q59" s="4"/>
    </row>
    <row r="60" spans="2:17" s="6" customFormat="1" ht="12" customHeight="1" x14ac:dyDescent="0.35">
      <c r="B60" s="26">
        <v>1996</v>
      </c>
      <c r="C60" s="6">
        <v>84</v>
      </c>
      <c r="F60" s="5"/>
      <c r="J60" s="4"/>
      <c r="K60" s="5"/>
      <c r="L60" s="5"/>
      <c r="Q60" s="4"/>
    </row>
    <row r="61" spans="2:17" s="6" customFormat="1" ht="12" customHeight="1" x14ac:dyDescent="0.35">
      <c r="B61" s="26">
        <v>1997</v>
      </c>
      <c r="C61" s="6">
        <v>64</v>
      </c>
      <c r="F61" s="5"/>
      <c r="J61" s="4"/>
      <c r="K61" s="5"/>
      <c r="L61" s="5"/>
      <c r="Q61" s="4"/>
    </row>
    <row r="62" spans="2:17" s="6" customFormat="1" ht="12" customHeight="1" x14ac:dyDescent="0.35">
      <c r="B62" s="26">
        <v>1998</v>
      </c>
      <c r="C62" s="6">
        <v>51</v>
      </c>
      <c r="F62" s="5"/>
      <c r="J62" s="4"/>
      <c r="K62" s="5"/>
      <c r="L62" s="5"/>
      <c r="Q62" s="4"/>
    </row>
    <row r="63" spans="2:17" s="6" customFormat="1" ht="12" customHeight="1" x14ac:dyDescent="0.35">
      <c r="B63" s="23">
        <v>1999</v>
      </c>
      <c r="C63" s="24">
        <v>40</v>
      </c>
      <c r="F63" s="5"/>
      <c r="J63" s="4"/>
      <c r="K63" s="5"/>
      <c r="L63" s="5"/>
      <c r="Q63" s="4"/>
    </row>
    <row r="64" spans="2:17" s="6" customFormat="1" ht="12" customHeight="1" x14ac:dyDescent="0.35">
      <c r="B64" s="26">
        <v>2000</v>
      </c>
      <c r="C64" s="6">
        <v>34</v>
      </c>
      <c r="J64" s="4"/>
      <c r="K64" s="5"/>
      <c r="L64" s="5"/>
      <c r="M64" s="5"/>
      <c r="Q64" s="4"/>
    </row>
    <row r="65" spans="2:18" s="6" customFormat="1" ht="12" customHeight="1" x14ac:dyDescent="0.35">
      <c r="B65" s="26">
        <v>2001</v>
      </c>
      <c r="C65" s="6">
        <v>30</v>
      </c>
      <c r="I65" s="27"/>
      <c r="J65" s="27"/>
      <c r="K65" s="5"/>
      <c r="L65" s="5"/>
      <c r="M65" s="5"/>
      <c r="Q65" s="4"/>
    </row>
    <row r="66" spans="2:18" s="6" customFormat="1" ht="12" customHeight="1" x14ac:dyDescent="0.35">
      <c r="B66" s="26">
        <v>2002</v>
      </c>
      <c r="C66" s="6">
        <v>22</v>
      </c>
      <c r="I66" s="27"/>
      <c r="J66" s="28"/>
      <c r="K66" s="5"/>
      <c r="L66" s="5"/>
      <c r="M66" s="5"/>
      <c r="Q66" s="4"/>
    </row>
    <row r="67" spans="2:18" s="6" customFormat="1" ht="12" customHeight="1" x14ac:dyDescent="0.35">
      <c r="B67" s="26">
        <v>2003</v>
      </c>
      <c r="C67" s="6">
        <v>20</v>
      </c>
      <c r="I67" s="27"/>
      <c r="J67" s="27"/>
      <c r="K67" s="5"/>
      <c r="L67" s="5"/>
      <c r="M67" s="5"/>
      <c r="Q67" s="4"/>
    </row>
    <row r="68" spans="2:18" s="6" customFormat="1" ht="12" customHeight="1" x14ac:dyDescent="0.35">
      <c r="B68" s="22">
        <v>2004</v>
      </c>
      <c r="C68" s="29">
        <v>11</v>
      </c>
      <c r="J68" s="4"/>
      <c r="K68" s="5"/>
      <c r="L68" s="5"/>
      <c r="Q68" s="4"/>
    </row>
    <row r="69" spans="2:18" s="6" customFormat="1" ht="12" customHeight="1" x14ac:dyDescent="0.35">
      <c r="B69" s="22">
        <v>2005</v>
      </c>
      <c r="C69" s="5">
        <v>6</v>
      </c>
      <c r="F69" s="5"/>
      <c r="J69" s="4"/>
      <c r="K69" s="5"/>
      <c r="L69" s="5"/>
      <c r="Q69" s="4"/>
    </row>
    <row r="70" spans="2:18" s="6" customFormat="1" ht="12" customHeight="1" x14ac:dyDescent="0.35">
      <c r="B70" s="22">
        <v>2006</v>
      </c>
      <c r="C70" s="5">
        <v>3</v>
      </c>
      <c r="D70" s="30"/>
      <c r="F70" s="5"/>
      <c r="J70" s="4"/>
      <c r="K70" s="5"/>
      <c r="L70" s="5"/>
      <c r="Q70" s="4"/>
    </row>
    <row r="71" spans="2:18" s="6" customFormat="1" ht="12" customHeight="1" x14ac:dyDescent="0.35">
      <c r="B71" s="22">
        <v>2007</v>
      </c>
      <c r="C71" s="5">
        <v>2</v>
      </c>
      <c r="D71" s="30"/>
      <c r="F71" s="5"/>
      <c r="J71" s="4"/>
      <c r="K71" s="5"/>
      <c r="L71" s="5"/>
      <c r="Q71" s="4"/>
    </row>
    <row r="72" spans="2:18" s="6" customFormat="1" ht="12" customHeight="1" x14ac:dyDescent="0.35">
      <c r="B72" s="22">
        <v>2008</v>
      </c>
      <c r="C72" s="31">
        <v>2</v>
      </c>
      <c r="D72" s="30"/>
      <c r="F72" s="5"/>
      <c r="J72" s="4"/>
      <c r="K72" s="5"/>
      <c r="L72" s="5"/>
      <c r="Q72" s="4"/>
    </row>
    <row r="73" spans="2:18" s="6" customFormat="1" ht="12" customHeight="1" x14ac:dyDescent="0.25">
      <c r="B73" s="32">
        <v>2009</v>
      </c>
      <c r="C73" s="33">
        <v>4</v>
      </c>
      <c r="D73" s="34"/>
      <c r="E73" s="35"/>
      <c r="F73" s="36"/>
      <c r="G73" s="35"/>
      <c r="H73" s="35"/>
      <c r="I73" s="35"/>
      <c r="J73" s="37"/>
      <c r="K73" s="36"/>
      <c r="L73" s="36"/>
      <c r="M73" s="35"/>
      <c r="N73" s="35"/>
      <c r="O73" s="35"/>
      <c r="P73" s="35"/>
      <c r="Q73" s="37"/>
      <c r="R73" s="38"/>
    </row>
    <row r="74" spans="2:18" s="6" customFormat="1" ht="12" customHeight="1" x14ac:dyDescent="0.25">
      <c r="B74" s="39">
        <v>2010</v>
      </c>
      <c r="C74" s="40">
        <v>6</v>
      </c>
      <c r="D74" s="34"/>
      <c r="E74" s="35"/>
      <c r="F74" s="36"/>
      <c r="G74" s="35"/>
      <c r="H74" s="35"/>
      <c r="I74" s="35"/>
      <c r="J74" s="37"/>
      <c r="K74" s="36"/>
      <c r="L74" s="36"/>
      <c r="M74" s="35"/>
      <c r="N74" s="35"/>
      <c r="O74" s="35"/>
      <c r="P74" s="35"/>
      <c r="Q74" s="37"/>
      <c r="R74" s="38"/>
    </row>
    <row r="75" spans="2:18" s="6" customFormat="1" ht="12" customHeight="1" x14ac:dyDescent="0.25">
      <c r="B75" s="32">
        <v>2011</v>
      </c>
      <c r="C75" s="31">
        <v>12</v>
      </c>
      <c r="D75" s="34"/>
      <c r="E75" s="35"/>
      <c r="F75" s="36"/>
      <c r="G75" s="35"/>
      <c r="H75" s="35"/>
      <c r="I75" s="35"/>
      <c r="J75" s="37"/>
      <c r="K75" s="36"/>
      <c r="L75" s="36"/>
      <c r="M75" s="35"/>
      <c r="N75" s="35"/>
      <c r="O75" s="35"/>
      <c r="P75" s="35"/>
      <c r="Q75" s="37"/>
      <c r="R75" s="38"/>
    </row>
    <row r="76" spans="2:18" s="6" customFormat="1" ht="12" customHeight="1" x14ac:dyDescent="0.25">
      <c r="B76" s="32">
        <v>2012</v>
      </c>
      <c r="C76" s="363">
        <v>12</v>
      </c>
      <c r="D76" s="34"/>
      <c r="E76" s="35"/>
      <c r="F76" s="36"/>
      <c r="G76" s="35"/>
      <c r="H76" s="35"/>
      <c r="I76" s="35"/>
      <c r="J76" s="37"/>
      <c r="K76" s="36"/>
      <c r="L76" s="36"/>
      <c r="M76" s="35"/>
      <c r="N76" s="35"/>
      <c r="O76" s="35"/>
      <c r="P76" s="35"/>
      <c r="Q76" s="37"/>
      <c r="R76" s="38"/>
    </row>
    <row r="77" spans="2:18" s="6" customFormat="1" ht="12" customHeight="1" x14ac:dyDescent="0.25">
      <c r="B77" s="22">
        <v>2013</v>
      </c>
      <c r="C77" s="5">
        <v>4</v>
      </c>
      <c r="D77" s="34"/>
      <c r="E77" s="35"/>
      <c r="F77" s="36"/>
      <c r="G77" s="35"/>
      <c r="H77" s="35"/>
      <c r="I77" s="35"/>
      <c r="J77" s="37"/>
      <c r="K77" s="36"/>
      <c r="L77" s="36"/>
      <c r="M77" s="35"/>
      <c r="N77" s="35"/>
      <c r="O77" s="35"/>
      <c r="P77" s="35"/>
      <c r="Q77" s="37"/>
      <c r="R77" s="38"/>
    </row>
    <row r="78" spans="2:18" s="6" customFormat="1" ht="12" customHeight="1" x14ac:dyDescent="0.25">
      <c r="B78" s="22">
        <v>2014</v>
      </c>
      <c r="C78" s="5">
        <v>3</v>
      </c>
      <c r="D78" s="41"/>
      <c r="E78" s="35"/>
      <c r="F78" s="36"/>
      <c r="G78" s="35"/>
      <c r="H78" s="35"/>
      <c r="I78" s="35"/>
      <c r="J78" s="37"/>
      <c r="K78" s="36"/>
      <c r="L78" s="36"/>
      <c r="M78" s="35"/>
      <c r="N78" s="35"/>
      <c r="O78" s="35"/>
      <c r="P78" s="35"/>
      <c r="Q78" s="37"/>
      <c r="R78" s="38"/>
    </row>
    <row r="79" spans="2:18" s="6" customFormat="1" ht="12" customHeight="1" x14ac:dyDescent="0.35">
      <c r="B79" s="42" t="s">
        <v>6</v>
      </c>
      <c r="C79" s="43">
        <v>3</v>
      </c>
      <c r="D79" s="41" t="s">
        <v>7</v>
      </c>
      <c r="F79" s="5"/>
      <c r="J79" s="4"/>
      <c r="K79" s="5"/>
      <c r="L79" s="5"/>
      <c r="Q79" s="4"/>
    </row>
    <row r="80" spans="2:18" s="6" customFormat="1" ht="12" customHeight="1" x14ac:dyDescent="0.35">
      <c r="B80" s="42" t="s">
        <v>8</v>
      </c>
      <c r="C80" s="44">
        <v>2</v>
      </c>
      <c r="D80" s="41" t="s">
        <v>9</v>
      </c>
      <c r="F80" s="5"/>
      <c r="J80" s="4"/>
      <c r="K80" s="5"/>
      <c r="L80" s="5"/>
      <c r="Q80" s="4"/>
    </row>
    <row r="81" spans="2:18" s="5" customFormat="1" ht="12" customHeight="1" x14ac:dyDescent="0.35">
      <c r="B81" s="22"/>
      <c r="C81" s="22"/>
      <c r="J81" s="45"/>
      <c r="Q81" s="45"/>
    </row>
    <row r="82" spans="2:18" s="5" customFormat="1" ht="12" customHeight="1" x14ac:dyDescent="0.25">
      <c r="B82" s="46" t="s">
        <v>10</v>
      </c>
      <c r="C82" s="47"/>
      <c r="D82" s="6"/>
      <c r="G82" s="22"/>
      <c r="J82" s="45"/>
      <c r="Q82" s="45"/>
    </row>
    <row r="83" spans="2:18" s="5" customFormat="1" ht="33.75" customHeight="1" x14ac:dyDescent="0.25">
      <c r="B83" s="364" t="s">
        <v>11</v>
      </c>
      <c r="C83" s="364"/>
      <c r="D83" s="364"/>
      <c r="E83" s="364"/>
      <c r="F83" s="364"/>
      <c r="G83" s="364"/>
      <c r="H83" s="364"/>
      <c r="J83" s="45"/>
      <c r="Q83" s="45"/>
    </row>
    <row r="84" spans="2:18" s="5" customFormat="1" ht="12" customHeight="1" x14ac:dyDescent="0.25">
      <c r="B84" s="47"/>
      <c r="C84" s="47"/>
      <c r="D84" s="6"/>
      <c r="G84" s="22"/>
      <c r="J84" s="45"/>
      <c r="Q84" s="45"/>
    </row>
    <row r="85" spans="2:18" s="5" customFormat="1" ht="12" customHeight="1" x14ac:dyDescent="0.25">
      <c r="B85" s="46" t="s">
        <v>12</v>
      </c>
      <c r="C85" s="47"/>
      <c r="D85" s="6"/>
      <c r="G85" s="22"/>
      <c r="J85" s="45"/>
      <c r="Q85" s="45"/>
    </row>
    <row r="86" spans="2:18" s="5" customFormat="1" ht="27" customHeight="1" x14ac:dyDescent="0.35">
      <c r="B86" s="365" t="s">
        <v>13</v>
      </c>
      <c r="C86" s="365"/>
      <c r="D86" s="365"/>
      <c r="E86" s="365"/>
      <c r="F86" s="365"/>
      <c r="G86" s="365"/>
      <c r="H86" s="365"/>
      <c r="J86" s="45"/>
      <c r="Q86" s="45"/>
    </row>
    <row r="87" spans="2:18" s="5" customFormat="1" ht="36" customHeight="1" x14ac:dyDescent="0.25">
      <c r="B87" s="365" t="s">
        <v>14</v>
      </c>
      <c r="C87" s="365"/>
      <c r="D87" s="365"/>
      <c r="E87" s="365"/>
      <c r="F87" s="365"/>
      <c r="G87" s="365"/>
      <c r="H87" s="365"/>
      <c r="I87" s="36"/>
      <c r="J87" s="48"/>
      <c r="K87" s="36"/>
      <c r="L87" s="36"/>
      <c r="M87" s="36"/>
      <c r="N87" s="36"/>
      <c r="O87" s="36"/>
      <c r="P87" s="36"/>
      <c r="Q87" s="48"/>
      <c r="R87" s="49"/>
    </row>
    <row r="88" spans="2:18" s="5" customFormat="1" ht="11.25" customHeight="1" x14ac:dyDescent="0.25">
      <c r="B88" s="366" t="s">
        <v>285</v>
      </c>
      <c r="C88" s="366"/>
      <c r="D88" s="366"/>
      <c r="E88" s="366"/>
      <c r="F88" s="366"/>
      <c r="G88" s="366"/>
      <c r="H88" s="366"/>
      <c r="I88" s="50"/>
      <c r="J88" s="48"/>
      <c r="K88" s="36"/>
      <c r="L88" s="36"/>
      <c r="M88" s="36"/>
      <c r="N88" s="36"/>
      <c r="O88" s="36"/>
      <c r="P88" s="36"/>
      <c r="Q88" s="48"/>
      <c r="R88" s="49"/>
    </row>
    <row r="89" spans="2:18" s="5" customFormat="1" ht="22.5" customHeight="1" x14ac:dyDescent="0.35">
      <c r="B89" s="366"/>
      <c r="C89" s="366"/>
      <c r="D89" s="366"/>
      <c r="E89" s="366"/>
      <c r="F89" s="366"/>
      <c r="G89" s="366"/>
      <c r="H89" s="366"/>
      <c r="I89" s="35"/>
      <c r="J89" s="37"/>
      <c r="K89" s="36"/>
      <c r="L89" s="36"/>
      <c r="M89" s="35"/>
      <c r="N89" s="35"/>
      <c r="O89" s="35"/>
      <c r="P89" s="35"/>
      <c r="Q89" s="37"/>
      <c r="R89" s="35"/>
    </row>
    <row r="90" spans="2:18" s="5" customFormat="1" ht="11.25" customHeight="1" x14ac:dyDescent="0.25">
      <c r="B90" s="51" t="s">
        <v>15</v>
      </c>
      <c r="C90" s="52"/>
      <c r="D90" s="35"/>
      <c r="E90" s="36"/>
      <c r="F90" s="36"/>
      <c r="G90" s="32"/>
      <c r="H90" s="36"/>
      <c r="I90" s="35"/>
      <c r="J90" s="37"/>
      <c r="K90" s="36"/>
      <c r="L90" s="36"/>
      <c r="M90" s="35"/>
      <c r="N90" s="35"/>
      <c r="O90" s="35"/>
      <c r="P90" s="35"/>
      <c r="Q90" s="37"/>
      <c r="R90" s="35"/>
    </row>
    <row r="91" spans="2:18" s="5" customFormat="1" ht="11.25" customHeight="1" x14ac:dyDescent="0.25">
      <c r="B91" s="52" t="s">
        <v>16</v>
      </c>
      <c r="C91" s="52"/>
      <c r="D91" s="35"/>
      <c r="E91" s="36"/>
      <c r="F91" s="36"/>
      <c r="G91" s="32"/>
      <c r="H91" s="36"/>
      <c r="I91" s="35"/>
      <c r="J91" s="37"/>
      <c r="K91" s="36"/>
      <c r="L91" s="36"/>
      <c r="M91" s="35"/>
      <c r="N91" s="35"/>
      <c r="O91" s="35"/>
      <c r="P91" s="35"/>
      <c r="Q91" s="37"/>
      <c r="R91" s="35"/>
    </row>
    <row r="92" spans="2:18" s="6" customFormat="1" ht="12" customHeight="1" x14ac:dyDescent="0.25">
      <c r="B92" s="52" t="s">
        <v>17</v>
      </c>
      <c r="C92" s="53"/>
      <c r="D92" s="35"/>
      <c r="E92" s="35"/>
      <c r="F92" s="36"/>
      <c r="G92" s="54"/>
      <c r="H92" s="35"/>
      <c r="I92" s="35"/>
      <c r="J92" s="37"/>
      <c r="K92" s="36"/>
      <c r="L92" s="36"/>
      <c r="M92" s="35"/>
      <c r="N92" s="35"/>
      <c r="O92" s="35"/>
      <c r="P92" s="35"/>
      <c r="Q92" s="37"/>
      <c r="R92" s="35"/>
    </row>
    <row r="93" spans="2:18" s="6" customFormat="1" ht="12" customHeight="1" x14ac:dyDescent="0.35">
      <c r="B93" s="55"/>
      <c r="C93" s="55"/>
      <c r="D93" s="4"/>
      <c r="E93" s="4"/>
      <c r="F93" s="45"/>
      <c r="G93" s="56"/>
      <c r="H93" s="4"/>
      <c r="J93" s="4"/>
      <c r="K93" s="5"/>
      <c r="L93" s="5"/>
      <c r="Q93" s="4"/>
    </row>
    <row r="94" spans="2:18" ht="12" customHeight="1" x14ac:dyDescent="0.35">
      <c r="B94" s="57"/>
      <c r="C94" s="57"/>
      <c r="F94" s="58"/>
    </row>
  </sheetData>
  <mergeCells count="4">
    <mergeCell ref="B83:H83"/>
    <mergeCell ref="B86:H86"/>
    <mergeCell ref="B87:H87"/>
    <mergeCell ref="B88:H89"/>
  </mergeCells>
  <printOptions horizontalCentered="1"/>
  <pageMargins left="0.51181102362204722" right="0.51181102362204722" top="0.38" bottom="0.31" header="0.32" footer="0.36"/>
  <pageSetup paperSize="9" scale="86" fitToHeight="2" orientation="portrait" horizontalDpi="4294967292" verticalDpi="4294967292" r:id="rId1"/>
  <headerFooter alignWithMargins="0"/>
  <rowBreaks count="1" manualBreakCount="1">
    <brk id="63"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8"/>
  <sheetViews>
    <sheetView showGridLines="0" zoomScaleNormal="100" workbookViewId="0">
      <selection activeCell="H65" sqref="H65"/>
    </sheetView>
  </sheetViews>
  <sheetFormatPr defaultColWidth="9.1796875" defaultRowHeight="13" x14ac:dyDescent="0.35"/>
  <cols>
    <col min="1" max="1" width="9.1796875" style="63"/>
    <col min="2" max="2" width="11.7265625" style="63" customWidth="1"/>
    <col min="3" max="3" width="9.7265625" style="64" customWidth="1"/>
    <col min="4" max="5" width="9.7265625" style="63" customWidth="1"/>
    <col min="6" max="6" width="7.81640625" style="63" customWidth="1"/>
    <col min="7" max="7" width="11.7265625" style="65" customWidth="1"/>
    <col min="8" max="8" width="9.7265625" style="64" customWidth="1"/>
    <col min="9" max="10" width="9.7265625" style="63" customWidth="1"/>
    <col min="11" max="11" width="9" style="63" customWidth="1"/>
    <col min="12" max="12" width="6" style="65" customWidth="1"/>
    <col min="13" max="14" width="6.453125" style="65" customWidth="1"/>
    <col min="15" max="15" width="9.1796875" style="5"/>
    <col min="16" max="16" width="9.1796875" style="66"/>
    <col min="17" max="17" width="9.1796875" style="63"/>
    <col min="18" max="18" width="24" style="3" customWidth="1"/>
    <col min="19" max="19" width="10" style="3" bestFit="1" customWidth="1"/>
    <col min="20" max="20" width="19.7265625" style="63" bestFit="1" customWidth="1"/>
    <col min="21" max="21" width="10.7265625" style="63" bestFit="1" customWidth="1"/>
    <col min="22" max="16384" width="9.1796875" style="63"/>
  </cols>
  <sheetData>
    <row r="1" spans="1:19" x14ac:dyDescent="0.35">
      <c r="A1" s="62" t="s">
        <v>283</v>
      </c>
    </row>
    <row r="2" spans="1:19" s="6" customFormat="1" ht="16.5" x14ac:dyDescent="0.35">
      <c r="B2" s="67" t="s">
        <v>19</v>
      </c>
      <c r="C2" s="64"/>
      <c r="G2" s="5"/>
      <c r="H2" s="26"/>
      <c r="L2" s="5"/>
      <c r="M2" s="5"/>
      <c r="N2" s="5"/>
      <c r="O2" s="5"/>
      <c r="P2" s="66"/>
      <c r="R2" s="3"/>
      <c r="S2" s="3"/>
    </row>
    <row r="3" spans="1:19" ht="12" customHeight="1" x14ac:dyDescent="0.35">
      <c r="B3" s="6"/>
      <c r="C3" s="68"/>
      <c r="D3" s="6"/>
      <c r="E3" s="6"/>
      <c r="F3" s="6"/>
      <c r="G3" s="5"/>
      <c r="H3" s="26"/>
      <c r="I3" s="6"/>
      <c r="J3" s="6"/>
    </row>
    <row r="4" spans="1:19" s="10" customFormat="1" ht="12" customHeight="1" x14ac:dyDescent="0.35">
      <c r="C4" s="16"/>
      <c r="D4" s="17" t="s">
        <v>20</v>
      </c>
      <c r="E4" s="16"/>
      <c r="H4" s="12" t="s">
        <v>20</v>
      </c>
      <c r="I4" s="69"/>
      <c r="J4" s="12"/>
      <c r="K4" s="15"/>
      <c r="L4" s="12"/>
      <c r="M4" s="16"/>
      <c r="N4" s="16"/>
      <c r="O4" s="16"/>
      <c r="P4" s="70"/>
      <c r="R4" s="71"/>
      <c r="S4" s="71"/>
    </row>
    <row r="5" spans="1:19" s="10" customFormat="1" ht="12" customHeight="1" x14ac:dyDescent="0.35">
      <c r="B5" s="13" t="s">
        <v>2</v>
      </c>
      <c r="C5" s="13" t="s">
        <v>21</v>
      </c>
      <c r="D5" s="13" t="s">
        <v>22</v>
      </c>
      <c r="E5" s="72" t="s">
        <v>23</v>
      </c>
      <c r="G5" s="13" t="s">
        <v>2</v>
      </c>
      <c r="H5" s="13" t="s">
        <v>21</v>
      </c>
      <c r="I5" s="13" t="s">
        <v>22</v>
      </c>
      <c r="J5" s="72" t="s">
        <v>23</v>
      </c>
      <c r="K5" s="15"/>
      <c r="L5" s="72"/>
      <c r="M5" s="16"/>
      <c r="N5" s="16"/>
      <c r="O5" s="16"/>
      <c r="P5" s="70"/>
      <c r="R5" s="71"/>
      <c r="S5" s="71"/>
    </row>
    <row r="6" spans="1:19" s="65" customFormat="1" ht="12" customHeight="1" x14ac:dyDescent="0.35">
      <c r="B6" s="20" t="s">
        <v>24</v>
      </c>
      <c r="C6" s="73" t="s">
        <v>5</v>
      </c>
      <c r="D6" s="73" t="s">
        <v>5</v>
      </c>
      <c r="E6" s="74" t="s">
        <v>5</v>
      </c>
      <c r="F6" s="5"/>
      <c r="G6" s="20" t="s">
        <v>24</v>
      </c>
      <c r="H6" s="73" t="s">
        <v>5</v>
      </c>
      <c r="I6" s="73" t="s">
        <v>5</v>
      </c>
      <c r="J6" s="74" t="s">
        <v>5</v>
      </c>
      <c r="K6" s="45"/>
      <c r="O6" s="5"/>
      <c r="P6" s="66"/>
      <c r="R6" s="58"/>
      <c r="S6" s="58"/>
    </row>
    <row r="7" spans="1:19" ht="12" customHeight="1" x14ac:dyDescent="0.35">
      <c r="B7" s="22"/>
      <c r="C7" s="75"/>
      <c r="D7" s="75"/>
      <c r="E7" s="75"/>
      <c r="F7" s="6"/>
      <c r="G7" s="75"/>
      <c r="H7" s="75"/>
      <c r="I7" s="76"/>
      <c r="J7" s="76"/>
      <c r="K7" s="4"/>
    </row>
    <row r="8" spans="1:19" ht="12" customHeight="1" x14ac:dyDescent="0.35">
      <c r="B8" s="22">
        <v>1921</v>
      </c>
      <c r="C8" s="66">
        <v>16</v>
      </c>
      <c r="D8" s="66">
        <v>61</v>
      </c>
      <c r="E8" s="66">
        <f t="shared" ref="E8:E39" si="0">SUM(C8:D8)</f>
        <v>77</v>
      </c>
      <c r="F8" s="6"/>
      <c r="G8" s="22">
        <v>1981</v>
      </c>
      <c r="H8" s="66">
        <v>484</v>
      </c>
      <c r="I8" s="66">
        <v>404</v>
      </c>
      <c r="J8" s="66">
        <f t="shared" ref="J8:J16" si="1">SUM(H8:I8)</f>
        <v>888</v>
      </c>
      <c r="K8" s="4"/>
      <c r="L8" s="66"/>
    </row>
    <row r="9" spans="1:19" ht="12" customHeight="1" x14ac:dyDescent="0.35">
      <c r="B9" s="22">
        <v>1926</v>
      </c>
      <c r="C9" s="66">
        <v>32</v>
      </c>
      <c r="D9" s="66">
        <v>66</v>
      </c>
      <c r="E9" s="66">
        <f t="shared" si="0"/>
        <v>98</v>
      </c>
      <c r="F9" s="6"/>
      <c r="G9" s="22">
        <v>1982</v>
      </c>
      <c r="H9" s="66">
        <v>505</v>
      </c>
      <c r="I9" s="66">
        <v>434</v>
      </c>
      <c r="J9" s="66">
        <f t="shared" si="1"/>
        <v>939</v>
      </c>
      <c r="K9" s="4"/>
      <c r="L9" s="66"/>
    </row>
    <row r="10" spans="1:19" ht="12" customHeight="1" x14ac:dyDescent="0.35">
      <c r="B10" s="22">
        <v>1931</v>
      </c>
      <c r="C10" s="66">
        <v>124</v>
      </c>
      <c r="D10" s="66">
        <v>123</v>
      </c>
      <c r="E10" s="66">
        <f t="shared" si="0"/>
        <v>247</v>
      </c>
      <c r="F10" s="6"/>
      <c r="G10" s="22">
        <v>1983</v>
      </c>
      <c r="H10" s="66">
        <v>526</v>
      </c>
      <c r="I10" s="66">
        <v>467</v>
      </c>
      <c r="J10" s="66">
        <f t="shared" si="1"/>
        <v>993</v>
      </c>
      <c r="K10" s="4"/>
      <c r="L10" s="66"/>
    </row>
    <row r="11" spans="1:19" ht="12" customHeight="1" x14ac:dyDescent="0.35">
      <c r="B11" s="22">
        <v>1936</v>
      </c>
      <c r="C11" s="66">
        <v>170</v>
      </c>
      <c r="D11" s="66">
        <v>147</v>
      </c>
      <c r="E11" s="66">
        <f t="shared" si="0"/>
        <v>317</v>
      </c>
      <c r="F11" s="6"/>
      <c r="G11" s="22">
        <v>1984</v>
      </c>
      <c r="H11" s="66">
        <v>546</v>
      </c>
      <c r="I11" s="66">
        <v>499</v>
      </c>
      <c r="J11" s="66">
        <f t="shared" si="1"/>
        <v>1045</v>
      </c>
      <c r="K11" s="4"/>
      <c r="L11" s="66"/>
    </row>
    <row r="12" spans="1:19" ht="12" customHeight="1" x14ac:dyDescent="0.35">
      <c r="B12" s="22">
        <v>1941</v>
      </c>
      <c r="C12" s="66">
        <v>179</v>
      </c>
      <c r="D12" s="66">
        <v>150</v>
      </c>
      <c r="E12" s="66">
        <f t="shared" si="0"/>
        <v>329</v>
      </c>
      <c r="F12" s="6"/>
      <c r="G12" s="22">
        <v>1985</v>
      </c>
      <c r="H12" s="66">
        <v>566</v>
      </c>
      <c r="I12" s="66">
        <v>529</v>
      </c>
      <c r="J12" s="66">
        <f t="shared" si="1"/>
        <v>1095</v>
      </c>
      <c r="K12" s="4"/>
      <c r="L12" s="66"/>
    </row>
    <row r="13" spans="1:19" ht="12" customHeight="1" x14ac:dyDescent="0.35">
      <c r="B13" s="23">
        <v>1946</v>
      </c>
      <c r="C13" s="77">
        <v>183</v>
      </c>
      <c r="D13" s="77">
        <v>149</v>
      </c>
      <c r="E13" s="77">
        <f t="shared" si="0"/>
        <v>332</v>
      </c>
      <c r="F13" s="6"/>
      <c r="G13" s="22">
        <v>1986</v>
      </c>
      <c r="H13" s="66">
        <v>583</v>
      </c>
      <c r="I13" s="66">
        <v>548</v>
      </c>
      <c r="J13" s="66">
        <f t="shared" si="1"/>
        <v>1131</v>
      </c>
      <c r="K13" s="4"/>
      <c r="L13" s="78"/>
    </row>
    <row r="14" spans="1:19" ht="12" customHeight="1" x14ac:dyDescent="0.35">
      <c r="B14" s="22">
        <v>1951</v>
      </c>
      <c r="C14" s="66">
        <v>187</v>
      </c>
      <c r="D14" s="66">
        <v>151</v>
      </c>
      <c r="E14" s="66">
        <f t="shared" si="0"/>
        <v>338</v>
      </c>
      <c r="F14" s="6"/>
      <c r="G14" s="22">
        <v>1987</v>
      </c>
      <c r="H14" s="66">
        <v>598</v>
      </c>
      <c r="I14" s="66">
        <v>556</v>
      </c>
      <c r="J14" s="66">
        <f t="shared" si="1"/>
        <v>1154</v>
      </c>
      <c r="K14" s="4"/>
      <c r="L14" s="78"/>
    </row>
    <row r="15" spans="1:19" ht="12" customHeight="1" x14ac:dyDescent="0.35">
      <c r="B15" s="22">
        <v>1952</v>
      </c>
      <c r="C15" s="66">
        <v>189</v>
      </c>
      <c r="D15" s="66">
        <v>151</v>
      </c>
      <c r="E15" s="66">
        <f t="shared" si="0"/>
        <v>340</v>
      </c>
      <c r="F15" s="6"/>
      <c r="G15" s="22">
        <v>1988</v>
      </c>
      <c r="H15" s="66">
        <v>588</v>
      </c>
      <c r="I15" s="66">
        <v>626</v>
      </c>
      <c r="J15" s="66">
        <f t="shared" si="1"/>
        <v>1214</v>
      </c>
      <c r="K15" s="4"/>
      <c r="L15" s="66"/>
    </row>
    <row r="16" spans="1:19" ht="12" customHeight="1" x14ac:dyDescent="0.35">
      <c r="B16" s="22">
        <v>1953</v>
      </c>
      <c r="C16" s="66">
        <v>190</v>
      </c>
      <c r="D16" s="66">
        <v>151</v>
      </c>
      <c r="E16" s="66">
        <f t="shared" si="0"/>
        <v>341</v>
      </c>
      <c r="F16" s="6"/>
      <c r="G16" s="22">
        <v>1989</v>
      </c>
      <c r="H16" s="66">
        <v>607</v>
      </c>
      <c r="I16" s="66">
        <v>633</v>
      </c>
      <c r="J16" s="66">
        <f t="shared" si="1"/>
        <v>1240</v>
      </c>
      <c r="K16" s="4"/>
      <c r="L16" s="66"/>
      <c r="R16" s="79"/>
    </row>
    <row r="17" spans="1:22" ht="12" customHeight="1" x14ac:dyDescent="0.35">
      <c r="B17" s="22">
        <v>1954</v>
      </c>
      <c r="C17" s="66">
        <v>191</v>
      </c>
      <c r="D17" s="66">
        <v>151</v>
      </c>
      <c r="E17" s="66">
        <f t="shared" si="0"/>
        <v>342</v>
      </c>
      <c r="F17" s="6"/>
      <c r="G17" s="23">
        <v>1990</v>
      </c>
      <c r="H17" s="80">
        <v>607</v>
      </c>
      <c r="I17" s="80">
        <v>654</v>
      </c>
      <c r="J17" s="77">
        <v>1261</v>
      </c>
      <c r="K17" s="4"/>
      <c r="L17" s="66"/>
      <c r="R17" s="79"/>
    </row>
    <row r="18" spans="1:22" s="3" customFormat="1" ht="12" customHeight="1" x14ac:dyDescent="0.35">
      <c r="A18" s="63"/>
      <c r="B18" s="22">
        <v>1955</v>
      </c>
      <c r="C18" s="66">
        <v>192</v>
      </c>
      <c r="D18" s="66">
        <v>152</v>
      </c>
      <c r="E18" s="66">
        <f t="shared" si="0"/>
        <v>344</v>
      </c>
      <c r="F18" s="6"/>
      <c r="G18" s="22">
        <v>1991</v>
      </c>
      <c r="H18" s="66">
        <v>361</v>
      </c>
      <c r="I18" s="66">
        <f>J18-H18</f>
        <v>928</v>
      </c>
      <c r="J18" s="66">
        <v>1289</v>
      </c>
      <c r="K18" s="4"/>
      <c r="L18" s="66"/>
      <c r="M18" s="65"/>
      <c r="N18" s="65"/>
      <c r="O18" s="5"/>
      <c r="P18" s="66"/>
      <c r="Q18" s="63"/>
      <c r="R18" s="79"/>
      <c r="T18" s="63"/>
      <c r="U18" s="63"/>
      <c r="V18" s="63"/>
    </row>
    <row r="19" spans="1:22" s="3" customFormat="1" ht="12" customHeight="1" x14ac:dyDescent="0.35">
      <c r="A19" s="63"/>
      <c r="B19" s="22">
        <v>1956</v>
      </c>
      <c r="C19" s="66">
        <v>192</v>
      </c>
      <c r="D19" s="66">
        <v>154</v>
      </c>
      <c r="E19" s="66">
        <f t="shared" si="0"/>
        <v>346</v>
      </c>
      <c r="F19" s="6"/>
      <c r="G19" s="22">
        <v>1992</v>
      </c>
      <c r="H19" s="66">
        <v>356</v>
      </c>
      <c r="I19" s="66">
        <v>952</v>
      </c>
      <c r="J19" s="66">
        <v>1308</v>
      </c>
      <c r="K19" s="4"/>
      <c r="L19" s="66"/>
      <c r="M19" s="65"/>
      <c r="N19" s="65"/>
      <c r="O19" s="5"/>
      <c r="P19" s="66"/>
      <c r="Q19" s="63"/>
      <c r="R19" s="79"/>
      <c r="T19" s="63"/>
      <c r="U19" s="63"/>
      <c r="V19" s="63"/>
    </row>
    <row r="20" spans="1:22" s="3" customFormat="1" ht="12" customHeight="1" x14ac:dyDescent="0.35">
      <c r="A20" s="63"/>
      <c r="B20" s="22">
        <v>1957</v>
      </c>
      <c r="C20" s="66">
        <v>193</v>
      </c>
      <c r="D20" s="66">
        <v>155</v>
      </c>
      <c r="E20" s="66">
        <f t="shared" si="0"/>
        <v>348</v>
      </c>
      <c r="F20" s="6"/>
      <c r="G20" s="22">
        <v>1993</v>
      </c>
      <c r="H20" s="81">
        <v>262</v>
      </c>
      <c r="I20" s="81">
        <v>1066</v>
      </c>
      <c r="J20" s="66">
        <v>1328</v>
      </c>
      <c r="K20" s="4"/>
      <c r="L20" s="66"/>
      <c r="M20" s="65"/>
      <c r="N20" s="65"/>
      <c r="O20" s="5"/>
      <c r="P20" s="66"/>
      <c r="Q20" s="63"/>
      <c r="R20" s="79"/>
      <c r="T20" s="63"/>
      <c r="U20" s="63"/>
      <c r="V20" s="63"/>
    </row>
    <row r="21" spans="1:22" s="3" customFormat="1" ht="12" customHeight="1" x14ac:dyDescent="0.35">
      <c r="A21" s="63"/>
      <c r="B21" s="22">
        <v>1958</v>
      </c>
      <c r="C21" s="66">
        <v>194</v>
      </c>
      <c r="D21" s="66">
        <v>156</v>
      </c>
      <c r="E21" s="66">
        <f t="shared" si="0"/>
        <v>350</v>
      </c>
      <c r="F21" s="6"/>
      <c r="G21" s="22">
        <v>1994</v>
      </c>
      <c r="H21" s="81">
        <v>267</v>
      </c>
      <c r="I21" s="81">
        <v>1121</v>
      </c>
      <c r="J21" s="66">
        <v>1388</v>
      </c>
      <c r="K21" s="4"/>
      <c r="L21" s="66"/>
      <c r="M21" s="65"/>
      <c r="N21" s="65"/>
      <c r="O21" s="5"/>
      <c r="P21" s="66"/>
      <c r="Q21" s="63"/>
      <c r="R21" s="79"/>
      <c r="T21" s="63"/>
      <c r="U21" s="63"/>
      <c r="V21" s="63"/>
    </row>
    <row r="22" spans="1:22" s="3" customFormat="1" ht="12" customHeight="1" x14ac:dyDescent="0.35">
      <c r="A22" s="63"/>
      <c r="B22" s="22">
        <v>1959</v>
      </c>
      <c r="C22" s="66">
        <v>195</v>
      </c>
      <c r="D22" s="66">
        <v>157</v>
      </c>
      <c r="E22" s="66">
        <f t="shared" si="0"/>
        <v>352</v>
      </c>
      <c r="F22" s="6"/>
      <c r="G22" s="22">
        <v>1995</v>
      </c>
      <c r="H22" s="66">
        <v>334</v>
      </c>
      <c r="I22" s="66">
        <f t="shared" ref="I22:I34" si="2">J22-H22</f>
        <v>1144</v>
      </c>
      <c r="J22" s="66">
        <v>1478</v>
      </c>
      <c r="K22" s="4"/>
      <c r="L22" s="66"/>
      <c r="M22" s="65"/>
      <c r="N22" s="65"/>
      <c r="O22" s="5"/>
      <c r="P22" s="66"/>
      <c r="Q22" s="63"/>
      <c r="R22" s="79"/>
      <c r="T22" s="63"/>
      <c r="U22" s="63"/>
      <c r="V22" s="63"/>
    </row>
    <row r="23" spans="1:22" s="3" customFormat="1" ht="12" customHeight="1" x14ac:dyDescent="0.35">
      <c r="A23" s="63"/>
      <c r="B23" s="23">
        <v>1960</v>
      </c>
      <c r="C23" s="77">
        <v>195</v>
      </c>
      <c r="D23" s="77">
        <v>157</v>
      </c>
      <c r="E23" s="77">
        <f t="shared" si="0"/>
        <v>352</v>
      </c>
      <c r="F23" s="6"/>
      <c r="G23" s="22">
        <v>1996</v>
      </c>
      <c r="H23" s="66">
        <v>330</v>
      </c>
      <c r="I23" s="66">
        <f t="shared" si="2"/>
        <v>1212</v>
      </c>
      <c r="J23" s="66">
        <v>1542</v>
      </c>
      <c r="K23" s="4"/>
      <c r="L23" s="66"/>
      <c r="M23" s="65"/>
      <c r="N23" s="65"/>
      <c r="O23" s="5"/>
      <c r="P23" s="66"/>
      <c r="Q23" s="63"/>
      <c r="R23" s="79"/>
      <c r="T23" s="63"/>
      <c r="U23" s="63"/>
      <c r="V23" s="63"/>
    </row>
    <row r="24" spans="1:22" s="3" customFormat="1" ht="12" customHeight="1" x14ac:dyDescent="0.35">
      <c r="A24" s="63"/>
      <c r="B24" s="22">
        <v>1961</v>
      </c>
      <c r="C24" s="66">
        <v>199</v>
      </c>
      <c r="D24" s="66">
        <v>159</v>
      </c>
      <c r="E24" s="66">
        <f t="shared" si="0"/>
        <v>358</v>
      </c>
      <c r="F24" s="6"/>
      <c r="G24" s="22">
        <v>1997</v>
      </c>
      <c r="H24" s="66">
        <v>169</v>
      </c>
      <c r="I24" s="66">
        <f t="shared" si="2"/>
        <v>1461</v>
      </c>
      <c r="J24" s="66">
        <v>1630</v>
      </c>
      <c r="K24" s="4"/>
      <c r="L24" s="66"/>
      <c r="M24" s="65"/>
      <c r="N24" s="65"/>
      <c r="O24" s="5"/>
      <c r="P24" s="66"/>
      <c r="Q24" s="63"/>
      <c r="T24" s="63"/>
      <c r="U24" s="63"/>
      <c r="V24" s="63"/>
    </row>
    <row r="25" spans="1:22" s="3" customFormat="1" ht="12" customHeight="1" x14ac:dyDescent="0.35">
      <c r="A25" s="63"/>
      <c r="B25" s="22">
        <v>1962</v>
      </c>
      <c r="C25" s="66">
        <v>213</v>
      </c>
      <c r="D25" s="66">
        <v>149</v>
      </c>
      <c r="E25" s="66">
        <f t="shared" si="0"/>
        <v>362</v>
      </c>
      <c r="F25" s="6"/>
      <c r="G25" s="22">
        <v>1998</v>
      </c>
      <c r="H25" s="66">
        <v>169</v>
      </c>
      <c r="I25" s="66">
        <f t="shared" si="2"/>
        <v>1510</v>
      </c>
      <c r="J25" s="66">
        <v>1679</v>
      </c>
      <c r="K25" s="4"/>
      <c r="L25" s="78"/>
      <c r="M25" s="65"/>
      <c r="N25" s="65"/>
      <c r="O25" s="5"/>
      <c r="P25" s="66"/>
      <c r="Q25" s="63"/>
      <c r="T25" s="63"/>
      <c r="U25" s="63"/>
      <c r="V25" s="63"/>
    </row>
    <row r="26" spans="1:22" s="3" customFormat="1" ht="12" customHeight="1" x14ac:dyDescent="0.35">
      <c r="A26" s="63"/>
      <c r="B26" s="22">
        <v>1963</v>
      </c>
      <c r="C26" s="66">
        <v>220</v>
      </c>
      <c r="D26" s="66">
        <v>152</v>
      </c>
      <c r="E26" s="66">
        <f t="shared" si="0"/>
        <v>372</v>
      </c>
      <c r="F26" s="6"/>
      <c r="G26" s="22">
        <v>1999</v>
      </c>
      <c r="H26" s="66">
        <v>161</v>
      </c>
      <c r="I26" s="66">
        <f t="shared" si="2"/>
        <v>1570</v>
      </c>
      <c r="J26" s="66">
        <v>1731</v>
      </c>
      <c r="K26" s="4"/>
      <c r="L26" s="66"/>
      <c r="M26" s="65"/>
      <c r="N26" s="65"/>
      <c r="O26" s="5"/>
      <c r="P26" s="66"/>
      <c r="Q26" s="63"/>
      <c r="T26" s="63"/>
      <c r="U26" s="63"/>
      <c r="V26" s="63"/>
    </row>
    <row r="27" spans="1:22" s="3" customFormat="1" ht="12" customHeight="1" x14ac:dyDescent="0.35">
      <c r="A27" s="63"/>
      <c r="B27" s="22">
        <v>1964</v>
      </c>
      <c r="C27" s="66">
        <v>228</v>
      </c>
      <c r="D27" s="66">
        <v>156</v>
      </c>
      <c r="E27" s="66">
        <f t="shared" si="0"/>
        <v>384</v>
      </c>
      <c r="F27" s="6"/>
      <c r="G27" s="23">
        <v>2000</v>
      </c>
      <c r="H27" s="77">
        <v>151</v>
      </c>
      <c r="I27" s="77">
        <f t="shared" si="2"/>
        <v>1618</v>
      </c>
      <c r="J27" s="77">
        <v>1769</v>
      </c>
      <c r="K27" s="4"/>
      <c r="L27" s="66"/>
      <c r="M27" s="65"/>
      <c r="N27" s="65"/>
      <c r="O27" s="5"/>
      <c r="P27" s="66"/>
      <c r="Q27" s="63"/>
      <c r="T27" s="63"/>
      <c r="U27" s="63"/>
      <c r="V27" s="63"/>
    </row>
    <row r="28" spans="1:22" s="3" customFormat="1" ht="12" customHeight="1" x14ac:dyDescent="0.35">
      <c r="A28" s="63"/>
      <c r="B28" s="22">
        <v>1965</v>
      </c>
      <c r="C28" s="66">
        <v>235</v>
      </c>
      <c r="D28" s="66">
        <v>160</v>
      </c>
      <c r="E28" s="66">
        <f t="shared" si="0"/>
        <v>395</v>
      </c>
      <c r="F28" s="6"/>
      <c r="G28" s="22">
        <v>2001</v>
      </c>
      <c r="H28" s="66">
        <v>151</v>
      </c>
      <c r="I28" s="66">
        <f t="shared" si="2"/>
        <v>1648</v>
      </c>
      <c r="J28" s="66">
        <v>1799</v>
      </c>
      <c r="K28" s="4"/>
      <c r="L28" s="82"/>
      <c r="M28" s="65"/>
      <c r="N28" s="65"/>
      <c r="O28" s="5"/>
      <c r="P28" s="66"/>
      <c r="Q28" s="63"/>
      <c r="T28" s="63"/>
      <c r="U28" s="63"/>
      <c r="V28" s="63"/>
    </row>
    <row r="29" spans="1:22" s="3" customFormat="1" ht="12" customHeight="1" x14ac:dyDescent="0.35">
      <c r="A29" s="63"/>
      <c r="B29" s="22">
        <v>1966</v>
      </c>
      <c r="C29" s="66">
        <v>241</v>
      </c>
      <c r="D29" s="66">
        <v>163</v>
      </c>
      <c r="E29" s="66">
        <f t="shared" si="0"/>
        <v>404</v>
      </c>
      <c r="F29" s="6"/>
      <c r="G29" s="22">
        <v>2002</v>
      </c>
      <c r="H29" s="66">
        <v>148</v>
      </c>
      <c r="I29" s="66">
        <f t="shared" si="2"/>
        <v>1666</v>
      </c>
      <c r="J29" s="66">
        <v>1814</v>
      </c>
      <c r="K29" s="4"/>
      <c r="L29" s="66"/>
      <c r="M29" s="65"/>
      <c r="N29" s="65"/>
      <c r="O29" s="5"/>
      <c r="P29" s="66"/>
      <c r="Q29" s="63"/>
      <c r="T29" s="63"/>
      <c r="U29" s="63"/>
      <c r="V29" s="63"/>
    </row>
    <row r="30" spans="1:22" s="3" customFormat="1" ht="12" customHeight="1" x14ac:dyDescent="0.35">
      <c r="A30" s="63"/>
      <c r="B30" s="22">
        <v>1967</v>
      </c>
      <c r="C30" s="66">
        <v>247</v>
      </c>
      <c r="D30" s="66">
        <v>167</v>
      </c>
      <c r="E30" s="66">
        <f t="shared" si="0"/>
        <v>414</v>
      </c>
      <c r="F30" s="6"/>
      <c r="G30" s="22">
        <v>2003</v>
      </c>
      <c r="H30" s="66">
        <v>146</v>
      </c>
      <c r="I30" s="66">
        <f t="shared" si="2"/>
        <v>1681</v>
      </c>
      <c r="J30" s="66">
        <v>1827</v>
      </c>
      <c r="K30" s="4"/>
      <c r="L30" s="66"/>
      <c r="M30" s="65"/>
      <c r="N30" s="65"/>
      <c r="O30" s="5"/>
      <c r="P30" s="66"/>
      <c r="Q30" s="63"/>
      <c r="T30" s="63"/>
      <c r="U30" s="63"/>
      <c r="V30" s="63"/>
    </row>
    <row r="31" spans="1:22" s="3" customFormat="1" ht="12" customHeight="1" x14ac:dyDescent="0.35">
      <c r="A31" s="63"/>
      <c r="B31" s="22">
        <v>1968</v>
      </c>
      <c r="C31" s="66">
        <v>257</v>
      </c>
      <c r="D31" s="66">
        <v>172</v>
      </c>
      <c r="E31" s="66">
        <f t="shared" si="0"/>
        <v>429</v>
      </c>
      <c r="F31" s="6"/>
      <c r="G31" s="22">
        <v>2004</v>
      </c>
      <c r="H31" s="66">
        <v>143</v>
      </c>
      <c r="I31" s="66">
        <f t="shared" si="2"/>
        <v>1679</v>
      </c>
      <c r="J31" s="66">
        <v>1822</v>
      </c>
      <c r="K31" s="4"/>
      <c r="L31" s="66"/>
      <c r="M31" s="78"/>
      <c r="N31" s="65"/>
      <c r="O31" s="5"/>
      <c r="P31" s="66"/>
      <c r="Q31" s="63"/>
      <c r="T31" s="63"/>
      <c r="U31" s="63"/>
      <c r="V31" s="63"/>
    </row>
    <row r="32" spans="1:22" s="3" customFormat="1" ht="12" customHeight="1" x14ac:dyDescent="0.35">
      <c r="A32" s="63"/>
      <c r="B32" s="22">
        <v>1969</v>
      </c>
      <c r="C32" s="66">
        <v>270</v>
      </c>
      <c r="D32" s="66">
        <v>177</v>
      </c>
      <c r="E32" s="66">
        <f t="shared" si="0"/>
        <v>447</v>
      </c>
      <c r="F32" s="6"/>
      <c r="G32" s="22">
        <v>2005</v>
      </c>
      <c r="H32" s="66">
        <v>135</v>
      </c>
      <c r="I32" s="66">
        <f t="shared" si="2"/>
        <v>1676</v>
      </c>
      <c r="J32" s="66">
        <v>1811</v>
      </c>
      <c r="K32" s="4"/>
      <c r="L32" s="66"/>
      <c r="M32" s="78"/>
      <c r="N32" s="65"/>
      <c r="O32" s="5"/>
      <c r="P32" s="66"/>
      <c r="Q32" s="63"/>
      <c r="T32" s="63"/>
      <c r="U32" s="63"/>
      <c r="V32" s="63"/>
    </row>
    <row r="33" spans="1:22" s="3" customFormat="1" ht="12" customHeight="1" x14ac:dyDescent="0.35">
      <c r="A33" s="63"/>
      <c r="B33" s="23">
        <v>1970</v>
      </c>
      <c r="C33" s="77">
        <v>283</v>
      </c>
      <c r="D33" s="77">
        <v>182</v>
      </c>
      <c r="E33" s="77">
        <f t="shared" si="0"/>
        <v>465</v>
      </c>
      <c r="F33" s="6"/>
      <c r="G33" s="22">
        <v>2006</v>
      </c>
      <c r="H33" s="5">
        <v>125</v>
      </c>
      <c r="I33" s="66">
        <f t="shared" si="2"/>
        <v>1675</v>
      </c>
      <c r="J33" s="66">
        <v>1800</v>
      </c>
      <c r="K33" s="4"/>
      <c r="L33" s="66"/>
      <c r="M33" s="78"/>
      <c r="N33" s="65"/>
      <c r="O33" s="5"/>
      <c r="P33" s="66"/>
      <c r="Q33" s="63"/>
      <c r="T33" s="63"/>
      <c r="U33" s="63"/>
      <c r="V33" s="63"/>
    </row>
    <row r="34" spans="1:22" s="65" customFormat="1" ht="12" customHeight="1" x14ac:dyDescent="0.35">
      <c r="A34" s="63"/>
      <c r="B34" s="22">
        <v>1971</v>
      </c>
      <c r="C34" s="66">
        <v>294</v>
      </c>
      <c r="D34" s="66">
        <v>189</v>
      </c>
      <c r="E34" s="66">
        <f t="shared" si="0"/>
        <v>483</v>
      </c>
      <c r="F34" s="6"/>
      <c r="G34" s="22">
        <v>2007</v>
      </c>
      <c r="H34" s="61">
        <v>125</v>
      </c>
      <c r="I34" s="66">
        <f t="shared" si="2"/>
        <v>1664.55</v>
      </c>
      <c r="J34" s="66">
        <v>1789.55</v>
      </c>
      <c r="K34" s="4"/>
      <c r="L34" s="66"/>
      <c r="O34" s="5"/>
      <c r="P34" s="66"/>
      <c r="Q34" s="63"/>
      <c r="R34" s="3"/>
      <c r="S34" s="3"/>
      <c r="T34" s="63"/>
      <c r="U34" s="63"/>
      <c r="V34" s="63"/>
    </row>
    <row r="35" spans="1:22" s="65" customFormat="1" ht="12" customHeight="1" x14ac:dyDescent="0.35">
      <c r="A35" s="63"/>
      <c r="B35" s="22">
        <v>1972</v>
      </c>
      <c r="C35" s="66">
        <v>306</v>
      </c>
      <c r="D35" s="66">
        <v>202</v>
      </c>
      <c r="E35" s="66">
        <f t="shared" si="0"/>
        <v>508</v>
      </c>
      <c r="F35" s="6"/>
      <c r="G35" s="22">
        <v>2008</v>
      </c>
      <c r="H35" s="61">
        <v>127</v>
      </c>
      <c r="I35" s="66">
        <f>J35-H35</f>
        <v>1634.2909999999999</v>
      </c>
      <c r="J35" s="66">
        <v>1761.2909999999999</v>
      </c>
      <c r="K35" s="4"/>
      <c r="O35" s="5"/>
      <c r="P35" s="66"/>
      <c r="Q35" s="63"/>
      <c r="R35" s="3"/>
      <c r="S35" s="3"/>
      <c r="T35" s="63"/>
      <c r="U35" s="63"/>
      <c r="V35" s="63"/>
    </row>
    <row r="36" spans="1:22" s="65" customFormat="1" ht="12" customHeight="1" x14ac:dyDescent="0.35">
      <c r="A36" s="63"/>
      <c r="B36" s="22">
        <v>1973</v>
      </c>
      <c r="C36" s="66">
        <v>323</v>
      </c>
      <c r="D36" s="66">
        <v>215</v>
      </c>
      <c r="E36" s="66">
        <f t="shared" si="0"/>
        <v>538</v>
      </c>
      <c r="F36" s="6"/>
      <c r="G36" s="22">
        <v>2009</v>
      </c>
      <c r="H36" s="83">
        <v>128.334</v>
      </c>
      <c r="I36" s="84">
        <v>1622.9589999999998</v>
      </c>
      <c r="J36" s="84">
        <v>1751.2929999999999</v>
      </c>
      <c r="K36" s="4"/>
      <c r="O36" s="5"/>
      <c r="P36" s="66"/>
      <c r="Q36" s="63"/>
      <c r="R36" s="3"/>
      <c r="S36" s="3"/>
      <c r="T36" s="63"/>
      <c r="U36" s="63"/>
      <c r="V36" s="63"/>
    </row>
    <row r="37" spans="1:22" s="65" customFormat="1" ht="12" customHeight="1" x14ac:dyDescent="0.35">
      <c r="A37" s="63"/>
      <c r="B37" s="22">
        <v>1974</v>
      </c>
      <c r="C37" s="66">
        <v>343</v>
      </c>
      <c r="D37" s="66">
        <v>234</v>
      </c>
      <c r="E37" s="66">
        <f t="shared" si="0"/>
        <v>577</v>
      </c>
      <c r="F37" s="6"/>
      <c r="G37" s="23">
        <v>2010</v>
      </c>
      <c r="H37" s="85">
        <v>123</v>
      </c>
      <c r="I37" s="86">
        <v>1615</v>
      </c>
      <c r="J37" s="86">
        <v>1738</v>
      </c>
      <c r="K37" s="4"/>
      <c r="O37" s="5"/>
      <c r="P37" s="66"/>
      <c r="Q37" s="63"/>
      <c r="R37" s="3"/>
      <c r="S37" s="3"/>
      <c r="T37" s="63"/>
      <c r="U37" s="63"/>
      <c r="V37" s="63"/>
    </row>
    <row r="38" spans="1:22" s="65" customFormat="1" ht="12" customHeight="1" x14ac:dyDescent="0.35">
      <c r="A38" s="63"/>
      <c r="B38" s="22">
        <v>1975</v>
      </c>
      <c r="C38" s="66">
        <v>362</v>
      </c>
      <c r="D38" s="66">
        <v>254</v>
      </c>
      <c r="E38" s="66">
        <f t="shared" si="0"/>
        <v>616</v>
      </c>
      <c r="F38" s="6"/>
      <c r="G38" s="22">
        <v>2011</v>
      </c>
      <c r="H38" s="66">
        <v>119.05500000000001</v>
      </c>
      <c r="I38" s="66">
        <v>1600.3789999999999</v>
      </c>
      <c r="J38" s="66">
        <v>1719.434</v>
      </c>
      <c r="K38" s="4"/>
      <c r="O38" s="5"/>
      <c r="P38" s="66"/>
      <c r="Q38" s="63"/>
      <c r="R38" s="3"/>
      <c r="S38" s="3"/>
      <c r="T38" s="63"/>
      <c r="U38" s="63"/>
      <c r="V38" s="63"/>
    </row>
    <row r="39" spans="1:22" s="65" customFormat="1" ht="12" customHeight="1" x14ac:dyDescent="0.35">
      <c r="A39" s="63"/>
      <c r="B39" s="22">
        <v>1976</v>
      </c>
      <c r="C39" s="66">
        <v>385</v>
      </c>
      <c r="D39" s="66">
        <v>272</v>
      </c>
      <c r="E39" s="66">
        <f t="shared" si="0"/>
        <v>657</v>
      </c>
      <c r="F39" s="6"/>
      <c r="G39" s="22">
        <v>2012</v>
      </c>
      <c r="H39" s="66">
        <v>112.622</v>
      </c>
      <c r="I39" s="66">
        <v>1606.8789999999999</v>
      </c>
      <c r="J39" s="66">
        <v>1719.501</v>
      </c>
      <c r="K39" s="4"/>
      <c r="O39" s="5"/>
      <c r="P39" s="66"/>
      <c r="Q39" s="63"/>
      <c r="R39" s="3"/>
      <c r="S39" s="3"/>
      <c r="T39" s="63"/>
      <c r="U39" s="63"/>
      <c r="V39" s="63"/>
    </row>
    <row r="40" spans="1:22" s="65" customFormat="1" ht="12" customHeight="1" x14ac:dyDescent="0.35">
      <c r="A40" s="63"/>
      <c r="B40" s="22">
        <v>1977</v>
      </c>
      <c r="C40" s="66">
        <v>406</v>
      </c>
      <c r="D40" s="66">
        <v>299</v>
      </c>
      <c r="E40" s="66">
        <f>SUM(C40:D40)</f>
        <v>705</v>
      </c>
      <c r="F40" s="5"/>
      <c r="G40" s="64">
        <v>2013</v>
      </c>
      <c r="H40" s="66">
        <v>111</v>
      </c>
      <c r="I40" s="66">
        <v>1618</v>
      </c>
      <c r="J40" s="66">
        <v>1729</v>
      </c>
      <c r="K40" s="45"/>
      <c r="O40" s="5"/>
      <c r="P40" s="66"/>
      <c r="Q40" s="63"/>
      <c r="R40" s="3"/>
      <c r="S40" s="3"/>
      <c r="T40" s="63"/>
      <c r="U40" s="63"/>
      <c r="V40" s="63"/>
    </row>
    <row r="41" spans="1:22" s="65" customFormat="1" ht="12" customHeight="1" x14ac:dyDescent="0.35">
      <c r="A41" s="63"/>
      <c r="B41" s="22">
        <v>1978</v>
      </c>
      <c r="C41" s="66">
        <v>425</v>
      </c>
      <c r="D41" s="66">
        <v>324</v>
      </c>
      <c r="E41" s="66">
        <f>SUM(C41:D41)</f>
        <v>749</v>
      </c>
      <c r="F41" s="5"/>
      <c r="G41" s="87">
        <v>2014</v>
      </c>
      <c r="H41" s="84">
        <v>95</v>
      </c>
      <c r="I41" s="84">
        <v>1638</v>
      </c>
      <c r="J41" s="84">
        <v>1733</v>
      </c>
      <c r="K41" s="94"/>
      <c r="L41" s="141"/>
      <c r="O41" s="5"/>
      <c r="P41" s="66"/>
      <c r="Q41" s="63"/>
      <c r="R41" s="3"/>
      <c r="S41" s="3"/>
      <c r="T41" s="63"/>
      <c r="U41" s="63"/>
      <c r="V41" s="63"/>
    </row>
    <row r="42" spans="1:22" s="65" customFormat="1" ht="12" customHeight="1" x14ac:dyDescent="0.3">
      <c r="A42" s="63"/>
      <c r="B42" s="22">
        <v>1979</v>
      </c>
      <c r="C42" s="66">
        <v>449</v>
      </c>
      <c r="D42" s="66">
        <v>350</v>
      </c>
      <c r="E42" s="66">
        <f>SUM(C42:D42)</f>
        <v>799</v>
      </c>
      <c r="F42" s="5"/>
      <c r="G42" s="88">
        <v>2015</v>
      </c>
      <c r="H42" s="84">
        <v>84</v>
      </c>
      <c r="I42" s="84">
        <v>1634</v>
      </c>
      <c r="J42" s="84">
        <v>1718</v>
      </c>
      <c r="K42" s="94"/>
      <c r="L42" s="143"/>
      <c r="O42" s="5"/>
      <c r="P42" s="66"/>
      <c r="Q42" s="63"/>
      <c r="R42" s="3"/>
      <c r="S42" s="3"/>
      <c r="T42" s="63"/>
      <c r="U42" s="63"/>
      <c r="V42" s="63"/>
    </row>
    <row r="43" spans="1:22" s="65" customFormat="1" ht="12" customHeight="1" x14ac:dyDescent="0.35">
      <c r="A43" s="63"/>
      <c r="B43" s="23">
        <v>1980</v>
      </c>
      <c r="C43" s="77">
        <v>467</v>
      </c>
      <c r="D43" s="77">
        <v>379</v>
      </c>
      <c r="E43" s="77">
        <f>SUM(C43:D43)</f>
        <v>846</v>
      </c>
      <c r="F43" s="5"/>
      <c r="G43" s="89">
        <v>2016</v>
      </c>
      <c r="H43" s="309">
        <v>66</v>
      </c>
      <c r="I43" s="84">
        <v>1639</v>
      </c>
      <c r="J43" s="84">
        <v>1705</v>
      </c>
      <c r="K43" s="329"/>
      <c r="L43" s="330"/>
      <c r="O43" s="5"/>
      <c r="P43" s="66"/>
      <c r="Q43" s="63"/>
    </row>
    <row r="44" spans="1:22" s="65" customFormat="1" ht="12" customHeight="1" x14ac:dyDescent="0.35">
      <c r="A44" s="63"/>
      <c r="B44" s="22"/>
      <c r="C44" s="66"/>
      <c r="D44" s="66"/>
      <c r="E44" s="66"/>
      <c r="F44" s="5"/>
      <c r="G44" s="22"/>
      <c r="H44" s="83"/>
      <c r="I44" s="84"/>
      <c r="J44" s="84"/>
      <c r="K44" s="94"/>
      <c r="L44" s="141"/>
      <c r="O44" s="5"/>
      <c r="P44" s="66"/>
      <c r="Q44" s="63"/>
    </row>
    <row r="45" spans="1:22" s="65" customFormat="1" ht="12" customHeight="1" x14ac:dyDescent="0.25">
      <c r="A45" s="63"/>
      <c r="B45" s="46" t="s">
        <v>25</v>
      </c>
      <c r="C45" s="47"/>
      <c r="D45" s="47"/>
      <c r="E45" s="76"/>
      <c r="F45" s="5"/>
      <c r="G45" s="91"/>
      <c r="H45" s="91"/>
      <c r="I45" s="66"/>
      <c r="J45" s="66"/>
      <c r="K45" s="4"/>
      <c r="O45" s="5"/>
      <c r="P45" s="66"/>
      <c r="Q45" s="63"/>
    </row>
    <row r="46" spans="1:22" s="65" customFormat="1" ht="26.25" customHeight="1" x14ac:dyDescent="0.25">
      <c r="A46" s="63"/>
      <c r="B46" s="367" t="s">
        <v>26</v>
      </c>
      <c r="C46" s="367"/>
      <c r="D46" s="367"/>
      <c r="E46" s="367"/>
      <c r="F46" s="367"/>
      <c r="G46" s="367"/>
      <c r="H46" s="367"/>
      <c r="I46" s="6"/>
      <c r="J46" s="6"/>
      <c r="K46" s="90"/>
      <c r="O46" s="5"/>
      <c r="P46" s="66"/>
      <c r="Q46" s="63"/>
    </row>
    <row r="47" spans="1:22" s="65" customFormat="1" ht="12" customHeight="1" x14ac:dyDescent="0.25">
      <c r="A47" s="63"/>
      <c r="B47" s="47"/>
      <c r="C47" s="47"/>
      <c r="D47" s="47"/>
      <c r="E47" s="76"/>
      <c r="F47" s="5"/>
      <c r="G47" s="22"/>
      <c r="H47" s="22"/>
      <c r="I47" s="6"/>
      <c r="J47" s="6"/>
      <c r="K47" s="4"/>
      <c r="L47" s="25"/>
      <c r="O47" s="5"/>
      <c r="P47" s="66"/>
      <c r="Q47" s="63"/>
    </row>
    <row r="48" spans="1:22" s="65" customFormat="1" ht="12" customHeight="1" x14ac:dyDescent="0.25">
      <c r="A48" s="63"/>
      <c r="B48" s="46" t="s">
        <v>12</v>
      </c>
      <c r="C48" s="47"/>
      <c r="D48" s="47"/>
      <c r="E48" s="76"/>
      <c r="F48" s="5"/>
      <c r="G48" s="91"/>
      <c r="H48" s="91"/>
      <c r="I48" s="6"/>
      <c r="J48" s="6"/>
      <c r="K48" s="4"/>
      <c r="O48" s="5"/>
      <c r="P48" s="66"/>
      <c r="Q48" s="63"/>
    </row>
    <row r="49" spans="1:19" s="65" customFormat="1" ht="25.5" customHeight="1" x14ac:dyDescent="0.25">
      <c r="A49" s="63"/>
      <c r="B49" s="367" t="s">
        <v>27</v>
      </c>
      <c r="C49" s="367"/>
      <c r="D49" s="367"/>
      <c r="E49" s="367"/>
      <c r="F49" s="367"/>
      <c r="G49" s="367"/>
      <c r="H49" s="367"/>
      <c r="I49" s="6"/>
      <c r="J49" s="6"/>
      <c r="K49" s="4"/>
      <c r="O49" s="5"/>
      <c r="P49" s="66"/>
      <c r="Q49" s="63"/>
    </row>
    <row r="50" spans="1:19" ht="57.75" customHeight="1" x14ac:dyDescent="0.25">
      <c r="B50" s="367" t="s">
        <v>28</v>
      </c>
      <c r="C50" s="367"/>
      <c r="D50" s="367"/>
      <c r="E50" s="367"/>
      <c r="F50" s="367"/>
      <c r="G50" s="368" t="s">
        <v>29</v>
      </c>
      <c r="H50" s="368"/>
      <c r="I50" s="368"/>
      <c r="J50" s="368"/>
      <c r="K50" s="368"/>
      <c r="R50" s="63"/>
      <c r="S50" s="63"/>
    </row>
    <row r="51" spans="1:19" ht="24.75" customHeight="1" x14ac:dyDescent="0.25">
      <c r="B51" s="367" t="s">
        <v>30</v>
      </c>
      <c r="C51" s="367"/>
      <c r="D51" s="367"/>
      <c r="E51" s="367"/>
      <c r="F51" s="367"/>
      <c r="G51" s="5"/>
      <c r="H51" s="26"/>
      <c r="I51" s="6"/>
      <c r="J51" s="6"/>
      <c r="K51" s="4"/>
      <c r="R51" s="63"/>
      <c r="S51" s="63"/>
    </row>
    <row r="52" spans="1:19" ht="12" customHeight="1" x14ac:dyDescent="0.35">
      <c r="B52" s="92"/>
      <c r="C52" s="26"/>
      <c r="D52" s="6"/>
      <c r="E52" s="6"/>
      <c r="F52" s="6"/>
      <c r="G52" s="5"/>
      <c r="H52" s="22"/>
      <c r="I52" s="5"/>
      <c r="J52" s="6"/>
      <c r="K52" s="4"/>
      <c r="R52" s="63"/>
      <c r="S52" s="63"/>
    </row>
    <row r="53" spans="1:19" ht="12" customHeight="1" x14ac:dyDescent="0.35">
      <c r="B53" s="93"/>
      <c r="C53" s="26"/>
      <c r="D53" s="6"/>
      <c r="E53" s="6"/>
      <c r="F53" s="6"/>
      <c r="G53" s="94"/>
      <c r="H53" s="95"/>
      <c r="I53" s="45"/>
      <c r="J53" s="4"/>
      <c r="K53" s="4"/>
      <c r="R53" s="63"/>
      <c r="S53" s="63"/>
    </row>
    <row r="54" spans="1:19" ht="12" customHeight="1" x14ac:dyDescent="0.35">
      <c r="B54" s="96"/>
      <c r="C54" s="56"/>
      <c r="D54" s="97"/>
      <c r="E54" s="97"/>
      <c r="F54" s="97"/>
      <c r="H54" s="22"/>
      <c r="I54" s="5"/>
      <c r="K54" s="4"/>
      <c r="R54" s="63"/>
      <c r="S54" s="63"/>
    </row>
    <row r="55" spans="1:19" ht="12" customHeight="1" x14ac:dyDescent="0.35">
      <c r="B55" s="98"/>
      <c r="H55" s="22"/>
      <c r="I55" s="5"/>
      <c r="R55" s="63"/>
      <c r="S55" s="63"/>
    </row>
    <row r="56" spans="1:19" ht="12" customHeight="1" x14ac:dyDescent="0.35">
      <c r="B56" s="93"/>
      <c r="C56" s="99"/>
      <c r="H56" s="22"/>
      <c r="I56" s="5"/>
      <c r="R56" s="63"/>
      <c r="S56" s="63"/>
    </row>
    <row r="57" spans="1:19" ht="12" customHeight="1" x14ac:dyDescent="0.35">
      <c r="B57" s="59"/>
      <c r="C57" s="100"/>
      <c r="H57" s="22"/>
      <c r="I57" s="5"/>
      <c r="O57" s="60"/>
      <c r="Q57" s="101"/>
      <c r="R57" s="63"/>
      <c r="S57" s="63"/>
    </row>
    <row r="58" spans="1:19" ht="12" customHeight="1" x14ac:dyDescent="0.35">
      <c r="G58" s="5"/>
      <c r="H58" s="22"/>
      <c r="I58" s="5"/>
      <c r="O58" s="60"/>
      <c r="Q58" s="101"/>
      <c r="R58" s="63"/>
      <c r="S58" s="63"/>
    </row>
    <row r="59" spans="1:19" ht="12" customHeight="1" x14ac:dyDescent="0.35">
      <c r="G59" s="5"/>
      <c r="H59" s="22"/>
      <c r="I59" s="5"/>
      <c r="O59" s="60"/>
      <c r="Q59" s="101"/>
      <c r="R59" s="63"/>
      <c r="S59" s="63"/>
    </row>
    <row r="60" spans="1:19" ht="12" customHeight="1" x14ac:dyDescent="0.35">
      <c r="C60" s="22"/>
      <c r="G60" s="5"/>
      <c r="H60" s="22"/>
      <c r="I60" s="5"/>
      <c r="O60" s="60"/>
      <c r="Q60" s="101"/>
      <c r="R60" s="63"/>
      <c r="S60" s="63"/>
    </row>
    <row r="61" spans="1:19" ht="12" customHeight="1" x14ac:dyDescent="0.35">
      <c r="G61" s="5"/>
      <c r="H61" s="22"/>
      <c r="I61" s="5"/>
      <c r="O61" s="60"/>
      <c r="Q61" s="101"/>
      <c r="R61" s="63"/>
      <c r="S61" s="63"/>
    </row>
    <row r="62" spans="1:19" ht="12" customHeight="1" x14ac:dyDescent="0.35">
      <c r="G62" s="5"/>
      <c r="H62" s="22"/>
      <c r="I62" s="5"/>
      <c r="O62" s="60"/>
      <c r="Q62" s="101"/>
      <c r="R62" s="63"/>
      <c r="S62" s="63"/>
    </row>
    <row r="63" spans="1:19" ht="12" customHeight="1" x14ac:dyDescent="0.35">
      <c r="G63" s="5"/>
      <c r="H63" s="22"/>
      <c r="I63" s="5"/>
      <c r="O63" s="60"/>
      <c r="Q63" s="101"/>
      <c r="R63" s="63"/>
      <c r="S63" s="63"/>
    </row>
    <row r="64" spans="1:19" ht="12" customHeight="1" x14ac:dyDescent="0.35">
      <c r="G64" s="5"/>
      <c r="H64" s="22"/>
      <c r="I64" s="5"/>
      <c r="O64" s="60"/>
      <c r="Q64" s="78"/>
      <c r="R64" s="63"/>
      <c r="S64" s="63"/>
    </row>
    <row r="65" spans="2:22" ht="12" customHeight="1" x14ac:dyDescent="0.35">
      <c r="G65" s="5"/>
      <c r="H65" s="22"/>
      <c r="I65" s="5"/>
      <c r="O65" s="60"/>
      <c r="Q65" s="101"/>
      <c r="R65" s="63"/>
      <c r="S65" s="63"/>
    </row>
    <row r="66" spans="2:22" ht="12" customHeight="1" x14ac:dyDescent="0.35">
      <c r="G66" s="5"/>
      <c r="H66" s="22"/>
      <c r="I66" s="5"/>
      <c r="O66" s="60"/>
      <c r="Q66" s="101"/>
      <c r="R66" s="63"/>
      <c r="S66" s="63"/>
    </row>
    <row r="67" spans="2:22" ht="12" customHeight="1" x14ac:dyDescent="0.35">
      <c r="G67" s="5"/>
      <c r="H67" s="22"/>
      <c r="I67" s="5"/>
      <c r="J67" s="65"/>
      <c r="O67" s="60"/>
      <c r="Q67" s="101"/>
      <c r="R67" s="63"/>
      <c r="S67" s="63"/>
    </row>
    <row r="68" spans="2:22" ht="12" customHeight="1" x14ac:dyDescent="0.35">
      <c r="D68" s="65"/>
      <c r="E68" s="65"/>
      <c r="F68" s="65"/>
      <c r="G68" s="5"/>
      <c r="H68" s="22"/>
      <c r="I68" s="5"/>
      <c r="K68" s="65"/>
      <c r="O68" s="60"/>
      <c r="Q68" s="101"/>
      <c r="R68" s="102"/>
      <c r="T68" s="103"/>
      <c r="U68" s="104"/>
      <c r="V68" s="105"/>
    </row>
    <row r="69" spans="2:22" ht="12" customHeight="1" x14ac:dyDescent="0.35">
      <c r="G69" s="5"/>
      <c r="H69" s="22"/>
      <c r="I69" s="5"/>
      <c r="O69" s="60"/>
      <c r="Q69" s="101"/>
      <c r="U69" s="104"/>
    </row>
    <row r="70" spans="2:22" ht="12" customHeight="1" x14ac:dyDescent="0.35">
      <c r="G70" s="5"/>
      <c r="H70" s="22"/>
      <c r="I70" s="5"/>
      <c r="O70" s="60"/>
      <c r="Q70" s="101"/>
      <c r="U70" s="104"/>
    </row>
    <row r="71" spans="2:22" ht="12" customHeight="1" x14ac:dyDescent="0.35">
      <c r="C71" s="106"/>
      <c r="G71" s="5"/>
      <c r="H71" s="22"/>
      <c r="I71" s="75"/>
      <c r="J71" s="65"/>
      <c r="O71" s="60"/>
      <c r="Q71" s="101"/>
      <c r="U71" s="104"/>
    </row>
    <row r="72" spans="2:22" s="65" customFormat="1" ht="12" customHeight="1" x14ac:dyDescent="0.35">
      <c r="C72" s="106"/>
      <c r="H72" s="106"/>
      <c r="O72" s="60"/>
      <c r="P72" s="66"/>
      <c r="Q72" s="101"/>
      <c r="R72" s="3"/>
      <c r="T72" s="63"/>
    </row>
    <row r="73" spans="2:22" ht="12" customHeight="1" x14ac:dyDescent="0.35">
      <c r="B73" s="65"/>
      <c r="C73" s="106"/>
      <c r="D73" s="65"/>
      <c r="E73" s="65"/>
      <c r="F73" s="65"/>
      <c r="K73" s="65"/>
      <c r="L73" s="75"/>
      <c r="O73" s="60"/>
      <c r="Q73" s="101"/>
    </row>
    <row r="74" spans="2:22" ht="12" customHeight="1" x14ac:dyDescent="0.35">
      <c r="O74" s="60"/>
      <c r="Q74" s="101"/>
    </row>
    <row r="75" spans="2:22" ht="12" customHeight="1" x14ac:dyDescent="0.35">
      <c r="O75" s="60"/>
      <c r="Q75" s="101"/>
    </row>
    <row r="76" spans="2:22" ht="12" customHeight="1" x14ac:dyDescent="0.35">
      <c r="O76" s="60"/>
      <c r="Q76" s="101"/>
    </row>
    <row r="77" spans="2:22" ht="12" customHeight="1" x14ac:dyDescent="0.35">
      <c r="C77" s="26"/>
      <c r="O77" s="60"/>
      <c r="Q77" s="101"/>
    </row>
    <row r="78" spans="2:22" ht="12" customHeight="1" x14ac:dyDescent="0.35">
      <c r="C78" s="107"/>
      <c r="O78" s="60"/>
      <c r="Q78" s="101"/>
    </row>
    <row r="79" spans="2:22" ht="12" customHeight="1" x14ac:dyDescent="0.35">
      <c r="C79" s="26"/>
      <c r="O79" s="60"/>
      <c r="Q79" s="101"/>
    </row>
    <row r="80" spans="2:22" ht="12" customHeight="1" x14ac:dyDescent="0.35">
      <c r="O80" s="60"/>
      <c r="Q80" s="101"/>
    </row>
    <row r="81" spans="15:19" ht="12" customHeight="1" x14ac:dyDescent="0.35">
      <c r="O81" s="60"/>
      <c r="Q81" s="101"/>
    </row>
    <row r="82" spans="15:19" ht="12" customHeight="1" x14ac:dyDescent="0.35">
      <c r="O82" s="60"/>
      <c r="Q82" s="101"/>
    </row>
    <row r="83" spans="15:19" ht="12" customHeight="1" x14ac:dyDescent="0.35">
      <c r="O83" s="60"/>
      <c r="Q83" s="101"/>
    </row>
    <row r="84" spans="15:19" ht="12" customHeight="1" x14ac:dyDescent="0.35">
      <c r="O84" s="60"/>
      <c r="Q84" s="101"/>
      <c r="S84" s="108"/>
    </row>
    <row r="85" spans="15:19" ht="12" customHeight="1" x14ac:dyDescent="0.35">
      <c r="O85" s="60"/>
      <c r="Q85" s="101"/>
    </row>
    <row r="86" spans="15:19" ht="12" customHeight="1" x14ac:dyDescent="0.35">
      <c r="O86" s="60"/>
      <c r="Q86" s="101"/>
    </row>
    <row r="87" spans="15:19" ht="12" customHeight="1" x14ac:dyDescent="0.35">
      <c r="O87" s="60"/>
      <c r="Q87" s="101"/>
    </row>
    <row r="88" spans="15:19" ht="12" customHeight="1" x14ac:dyDescent="0.35">
      <c r="O88" s="60"/>
      <c r="Q88" s="101"/>
    </row>
    <row r="89" spans="15:19" ht="12" customHeight="1" x14ac:dyDescent="0.35">
      <c r="O89" s="60"/>
    </row>
    <row r="90" spans="15:19" ht="12" customHeight="1" x14ac:dyDescent="0.35">
      <c r="O90" s="60"/>
    </row>
    <row r="91" spans="15:19" ht="12" customHeight="1" x14ac:dyDescent="0.35">
      <c r="O91" s="60"/>
    </row>
    <row r="92" spans="15:19" ht="12" customHeight="1" x14ac:dyDescent="0.35">
      <c r="O92" s="60"/>
    </row>
    <row r="93" spans="15:19" ht="12" customHeight="1" x14ac:dyDescent="0.35">
      <c r="O93" s="60"/>
    </row>
    <row r="94" spans="15:19" ht="12" customHeight="1" x14ac:dyDescent="0.35">
      <c r="O94" s="60"/>
    </row>
    <row r="95" spans="15:19" ht="12" customHeight="1" x14ac:dyDescent="0.35">
      <c r="O95" s="60"/>
    </row>
    <row r="96" spans="15:19" ht="12" customHeight="1" x14ac:dyDescent="0.35">
      <c r="O96" s="60"/>
    </row>
    <row r="97" spans="15:15" ht="12" customHeight="1" x14ac:dyDescent="0.35">
      <c r="O97" s="60"/>
    </row>
    <row r="98" spans="15:15" ht="12" customHeight="1" x14ac:dyDescent="0.35">
      <c r="O98" s="60"/>
    </row>
    <row r="99" spans="15:15" ht="12" customHeight="1" x14ac:dyDescent="0.35">
      <c r="O99" s="60"/>
    </row>
    <row r="100" spans="15:15" ht="12" customHeight="1" x14ac:dyDescent="0.35">
      <c r="O100" s="60"/>
    </row>
    <row r="101" spans="15:15" ht="12" customHeight="1" x14ac:dyDescent="0.35">
      <c r="O101" s="60"/>
    </row>
    <row r="102" spans="15:15" ht="12" customHeight="1" x14ac:dyDescent="0.35">
      <c r="O102" s="60"/>
    </row>
    <row r="103" spans="15:15" ht="12" customHeight="1" x14ac:dyDescent="0.35">
      <c r="O103" s="60"/>
    </row>
    <row r="104" spans="15:15" ht="12" customHeight="1" x14ac:dyDescent="0.35">
      <c r="O104" s="60"/>
    </row>
    <row r="105" spans="15:15" ht="12" customHeight="1" x14ac:dyDescent="0.35">
      <c r="O105" s="109"/>
    </row>
    <row r="106" spans="15:15" ht="12" customHeight="1" x14ac:dyDescent="0.35">
      <c r="O106" s="60"/>
    </row>
    <row r="107" spans="15:15" ht="12" customHeight="1" x14ac:dyDescent="0.35">
      <c r="O107" s="60"/>
    </row>
    <row r="108" spans="15:15" ht="12" customHeight="1" x14ac:dyDescent="0.35">
      <c r="O108" s="60"/>
    </row>
    <row r="109" spans="15:15" ht="12" customHeight="1" x14ac:dyDescent="0.35">
      <c r="O109" s="60"/>
    </row>
    <row r="110" spans="15:15" ht="12" customHeight="1" x14ac:dyDescent="0.35">
      <c r="O110" s="60"/>
    </row>
    <row r="111" spans="15:15" ht="12" customHeight="1" x14ac:dyDescent="0.35">
      <c r="O111" s="60"/>
    </row>
    <row r="112" spans="15:15" ht="12" customHeight="1" x14ac:dyDescent="0.35">
      <c r="O112" s="60"/>
    </row>
    <row r="113" spans="15:20" ht="12" customHeight="1" x14ac:dyDescent="0.35">
      <c r="O113" s="60"/>
    </row>
    <row r="114" spans="15:20" ht="12" customHeight="1" x14ac:dyDescent="0.35">
      <c r="O114" s="60"/>
    </row>
    <row r="115" spans="15:20" ht="12" customHeight="1" x14ac:dyDescent="0.35">
      <c r="O115" s="60"/>
    </row>
    <row r="116" spans="15:20" x14ac:dyDescent="0.35">
      <c r="O116" s="60"/>
    </row>
    <row r="117" spans="15:20" x14ac:dyDescent="0.35">
      <c r="O117" s="60"/>
      <c r="Q117" s="65"/>
      <c r="R117" s="58"/>
      <c r="S117" s="58"/>
      <c r="T117" s="65"/>
    </row>
    <row r="118" spans="15:20" x14ac:dyDescent="0.35">
      <c r="O118" s="60"/>
    </row>
    <row r="119" spans="15:20" x14ac:dyDescent="0.35">
      <c r="O119" s="60"/>
    </row>
    <row r="120" spans="15:20" x14ac:dyDescent="0.35">
      <c r="O120" s="60"/>
    </row>
    <row r="121" spans="15:20" x14ac:dyDescent="0.35">
      <c r="O121" s="60"/>
    </row>
    <row r="122" spans="15:20" x14ac:dyDescent="0.35">
      <c r="O122" s="60"/>
    </row>
    <row r="123" spans="15:20" x14ac:dyDescent="0.35">
      <c r="O123" s="60"/>
    </row>
    <row r="124" spans="15:20" x14ac:dyDescent="0.35">
      <c r="O124" s="60"/>
    </row>
    <row r="125" spans="15:20" x14ac:dyDescent="0.35">
      <c r="O125" s="60"/>
    </row>
    <row r="126" spans="15:20" x14ac:dyDescent="0.35">
      <c r="O126" s="109"/>
      <c r="P126" s="84"/>
    </row>
    <row r="127" spans="15:20" x14ac:dyDescent="0.35">
      <c r="O127" s="60"/>
    </row>
    <row r="128" spans="15:20" x14ac:dyDescent="0.35">
      <c r="O128" s="60"/>
    </row>
  </sheetData>
  <mergeCells count="5">
    <mergeCell ref="B46:H46"/>
    <mergeCell ref="B49:H49"/>
    <mergeCell ref="B50:F50"/>
    <mergeCell ref="G50:K50"/>
    <mergeCell ref="B51:F51"/>
  </mergeCells>
  <printOptions horizontalCentered="1"/>
  <pageMargins left="0.51181102362204722" right="0.51181102362204722" top="0.59" bottom="0.35433070866141736" header="0.51181102362204722" footer="0.51181102362204722"/>
  <pageSetup paperSize="9" scale="7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showGridLines="0" zoomScaleNormal="100" workbookViewId="0"/>
  </sheetViews>
  <sheetFormatPr defaultColWidth="9.1796875" defaultRowHeight="13" x14ac:dyDescent="0.25"/>
  <cols>
    <col min="1" max="1" width="9.1796875" style="290"/>
    <col min="2" max="2" width="35.7265625" style="290" customWidth="1"/>
    <col min="3" max="3" width="19.54296875" style="290" customWidth="1"/>
    <col min="4" max="4" width="15.54296875" style="290" customWidth="1"/>
    <col min="5" max="5" width="13.26953125" style="297" customWidth="1"/>
    <col min="6" max="6" width="10.453125" style="291" bestFit="1" customWidth="1"/>
    <col min="7" max="16384" width="9.1796875" style="290"/>
  </cols>
  <sheetData>
    <row r="2" spans="2:11" ht="21" customHeight="1" x14ac:dyDescent="0.35">
      <c r="B2" s="296" t="s">
        <v>31</v>
      </c>
      <c r="F2" s="290"/>
    </row>
    <row r="3" spans="2:11" s="301" customFormat="1" ht="12" customHeight="1" x14ac:dyDescent="0.35">
      <c r="B3" s="298"/>
      <c r="C3" s="299" t="s">
        <v>32</v>
      </c>
      <c r="D3" s="300" t="s">
        <v>33</v>
      </c>
      <c r="F3" s="298"/>
      <c r="G3" s="110"/>
    </row>
    <row r="4" spans="2:11" s="304" customFormat="1" ht="12" customHeight="1" x14ac:dyDescent="0.35">
      <c r="B4" s="302" t="s">
        <v>34</v>
      </c>
      <c r="C4" s="303" t="s">
        <v>35</v>
      </c>
      <c r="D4" s="303" t="s">
        <v>36</v>
      </c>
      <c r="F4" s="305"/>
      <c r="G4" s="111"/>
    </row>
    <row r="5" spans="2:11" s="292" customFormat="1" ht="12" customHeight="1" x14ac:dyDescent="0.35">
      <c r="B5" s="332" t="s">
        <v>37</v>
      </c>
      <c r="C5" s="333">
        <v>66418</v>
      </c>
      <c r="D5" s="307">
        <f t="shared" ref="D5:D10" si="0">C5/$C$10*100</f>
        <v>3.8960619962962246</v>
      </c>
      <c r="F5" s="113"/>
      <c r="G5" s="111"/>
      <c r="I5" s="308"/>
      <c r="K5" s="309"/>
    </row>
    <row r="6" spans="2:11" s="304" customFormat="1" ht="12" customHeight="1" x14ac:dyDescent="0.35">
      <c r="B6" s="334" t="s">
        <v>38</v>
      </c>
      <c r="C6" s="333">
        <f>1568574+3840</f>
        <v>1572414</v>
      </c>
      <c r="D6" s="307">
        <f t="shared" si="0"/>
        <v>92.237381851969829</v>
      </c>
      <c r="E6" s="292"/>
      <c r="G6" s="111"/>
      <c r="I6" s="308"/>
    </row>
    <row r="7" spans="2:11" s="292" customFormat="1" ht="12" customHeight="1" x14ac:dyDescent="0.35">
      <c r="B7" s="334" t="s">
        <v>39</v>
      </c>
      <c r="C7" s="333">
        <v>9378</v>
      </c>
      <c r="D7" s="307">
        <f t="shared" si="0"/>
        <v>0.55011095488069495</v>
      </c>
      <c r="F7" s="113"/>
      <c r="G7" s="111"/>
      <c r="I7" s="308"/>
    </row>
    <row r="8" spans="2:11" s="292" customFormat="1" ht="12" customHeight="1" x14ac:dyDescent="0.35">
      <c r="B8" s="334" t="s">
        <v>40</v>
      </c>
      <c r="C8" s="333">
        <v>42850</v>
      </c>
      <c r="D8" s="307">
        <f t="shared" si="0"/>
        <v>2.5135694622134546</v>
      </c>
      <c r="F8" s="113"/>
      <c r="G8" s="111"/>
      <c r="I8" s="308"/>
    </row>
    <row r="9" spans="2:11" s="292" customFormat="1" ht="12" customHeight="1" x14ac:dyDescent="0.35">
      <c r="B9" s="334" t="s">
        <v>41</v>
      </c>
      <c r="C9" s="333">
        <v>13687</v>
      </c>
      <c r="D9" s="307">
        <f t="shared" si="0"/>
        <v>0.80287573463980288</v>
      </c>
      <c r="F9" s="113"/>
      <c r="G9" s="111"/>
      <c r="I9" s="308"/>
    </row>
    <row r="10" spans="2:11" s="312" customFormat="1" ht="12" customHeight="1" x14ac:dyDescent="0.25">
      <c r="B10" s="310" t="s">
        <v>42</v>
      </c>
      <c r="C10" s="311">
        <f>SUM(C5:C9)</f>
        <v>1704747</v>
      </c>
      <c r="D10" s="311">
        <f t="shared" si="0"/>
        <v>100</v>
      </c>
      <c r="F10" s="306"/>
      <c r="G10" s="291"/>
    </row>
    <row r="11" spans="2:11" s="292" customFormat="1" ht="14.25" customHeight="1" x14ac:dyDescent="0.35">
      <c r="B11" s="298"/>
      <c r="C11" s="298"/>
      <c r="D11" s="313"/>
      <c r="E11" s="314"/>
      <c r="F11" s="113"/>
    </row>
    <row r="12" spans="2:11" s="292" customFormat="1" ht="14.25" customHeight="1" x14ac:dyDescent="0.25">
      <c r="B12" s="315" t="s">
        <v>43</v>
      </c>
      <c r="C12" s="315"/>
      <c r="D12" s="113"/>
      <c r="E12" s="289"/>
      <c r="F12" s="113"/>
    </row>
    <row r="13" spans="2:11" s="292" customFormat="1" ht="33" customHeight="1" x14ac:dyDescent="0.25">
      <c r="B13" s="369" t="s">
        <v>44</v>
      </c>
      <c r="C13" s="369"/>
      <c r="D13" s="369"/>
      <c r="E13" s="112"/>
      <c r="F13" s="113"/>
    </row>
    <row r="14" spans="2:11" s="292" customFormat="1" ht="12.75" customHeight="1" x14ac:dyDescent="0.25">
      <c r="B14" s="369" t="s">
        <v>45</v>
      </c>
      <c r="C14" s="369"/>
      <c r="D14" s="369"/>
      <c r="E14" s="112"/>
      <c r="F14" s="113"/>
    </row>
    <row r="15" spans="2:11" s="292" customFormat="1" ht="12.75" customHeight="1" x14ac:dyDescent="0.25">
      <c r="B15" s="369" t="s">
        <v>46</v>
      </c>
      <c r="C15" s="369"/>
      <c r="D15" s="369"/>
      <c r="E15" s="112"/>
      <c r="F15" s="113"/>
    </row>
    <row r="16" spans="2:11" s="292" customFormat="1" ht="25.5" customHeight="1" x14ac:dyDescent="0.25">
      <c r="B16" s="369" t="s">
        <v>47</v>
      </c>
      <c r="C16" s="369"/>
      <c r="D16" s="369"/>
      <c r="E16" s="112"/>
      <c r="F16" s="113"/>
    </row>
    <row r="17" spans="2:11" s="292" customFormat="1" ht="25.5" customHeight="1" x14ac:dyDescent="0.25">
      <c r="B17" s="369" t="s">
        <v>48</v>
      </c>
      <c r="C17" s="369"/>
      <c r="D17" s="369"/>
      <c r="E17" s="112"/>
      <c r="F17" s="113"/>
    </row>
    <row r="18" spans="2:11" s="292" customFormat="1" ht="23.25" customHeight="1" x14ac:dyDescent="0.25">
      <c r="B18" s="369" t="s">
        <v>49</v>
      </c>
      <c r="C18" s="369"/>
      <c r="D18" s="369"/>
      <c r="E18" s="112"/>
      <c r="F18" s="113"/>
      <c r="G18" s="103"/>
      <c r="H18" s="103"/>
      <c r="I18" s="141"/>
      <c r="J18" s="141"/>
      <c r="K18" s="141"/>
    </row>
    <row r="19" spans="2:11" s="292" customFormat="1" ht="12.75" customHeight="1" x14ac:dyDescent="0.35">
      <c r="B19" s="316"/>
      <c r="C19" s="113"/>
      <c r="D19" s="113"/>
      <c r="E19" s="289"/>
      <c r="F19" s="113"/>
      <c r="G19" s="103"/>
      <c r="H19" s="317"/>
      <c r="I19" s="141"/>
      <c r="J19" s="141"/>
      <c r="K19" s="141"/>
    </row>
    <row r="20" spans="2:11" s="292" customFormat="1" ht="12.75" customHeight="1" x14ac:dyDescent="0.35">
      <c r="E20" s="318"/>
      <c r="G20" s="103"/>
      <c r="H20" s="317"/>
      <c r="I20" s="141"/>
      <c r="J20" s="141"/>
      <c r="K20" s="319"/>
    </row>
    <row r="21" spans="2:11" s="292" customFormat="1" ht="12.75" customHeight="1" x14ac:dyDescent="0.35">
      <c r="E21" s="318"/>
      <c r="H21" s="317"/>
      <c r="I21" s="319"/>
      <c r="J21" s="141"/>
      <c r="K21" s="319"/>
    </row>
    <row r="22" spans="2:11" s="292" customFormat="1" ht="12.75" customHeight="1" x14ac:dyDescent="0.35">
      <c r="C22" s="320"/>
      <c r="E22" s="318"/>
      <c r="H22" s="317"/>
      <c r="I22" s="141"/>
      <c r="J22" s="141"/>
      <c r="K22" s="141"/>
    </row>
    <row r="23" spans="2:11" ht="12.75" customHeight="1" x14ac:dyDescent="0.35">
      <c r="F23" s="290"/>
      <c r="H23" s="317"/>
      <c r="I23" s="319"/>
      <c r="J23" s="141"/>
      <c r="K23" s="141"/>
    </row>
    <row r="24" spans="2:11" ht="12.75" customHeight="1" x14ac:dyDescent="0.35">
      <c r="B24" s="321"/>
      <c r="C24" s="322"/>
      <c r="F24" s="290"/>
      <c r="H24" s="317"/>
      <c r="I24" s="141"/>
      <c r="J24" s="141"/>
      <c r="K24" s="141"/>
    </row>
    <row r="25" spans="2:11" ht="12.75" customHeight="1" x14ac:dyDescent="0.35">
      <c r="B25" s="113"/>
      <c r="C25" s="316"/>
      <c r="F25" s="290"/>
      <c r="H25" s="317"/>
      <c r="I25" s="103"/>
      <c r="J25" s="103"/>
      <c r="K25" s="103"/>
    </row>
    <row r="26" spans="2:11" ht="15.5" x14ac:dyDescent="0.35">
      <c r="B26" s="323"/>
      <c r="C26" s="324"/>
      <c r="F26" s="290"/>
      <c r="H26" s="317"/>
      <c r="I26" s="103"/>
      <c r="J26" s="103"/>
      <c r="K26" s="103"/>
    </row>
    <row r="27" spans="2:11" ht="12.75" customHeight="1" x14ac:dyDescent="0.35">
      <c r="F27" s="290"/>
      <c r="H27" s="317"/>
      <c r="I27" s="103"/>
      <c r="J27" s="103"/>
      <c r="K27" s="103"/>
    </row>
    <row r="28" spans="2:11" ht="12.75" customHeight="1" x14ac:dyDescent="0.35">
      <c r="F28" s="290"/>
      <c r="H28" s="317"/>
      <c r="I28" s="103"/>
      <c r="J28" s="103"/>
      <c r="K28" s="103"/>
    </row>
    <row r="29" spans="2:11" ht="12.75" customHeight="1" x14ac:dyDescent="0.35">
      <c r="F29" s="290"/>
      <c r="G29" s="293"/>
      <c r="H29" s="317"/>
      <c r="I29" s="103"/>
      <c r="J29" s="103"/>
      <c r="K29" s="103"/>
    </row>
    <row r="30" spans="2:11" ht="12.75" customHeight="1" x14ac:dyDescent="0.35">
      <c r="F30" s="290"/>
      <c r="G30" s="293"/>
      <c r="H30" s="317"/>
      <c r="I30" s="293"/>
      <c r="J30" s="103"/>
      <c r="K30" s="103"/>
    </row>
    <row r="31" spans="2:11" ht="12.75" customHeight="1" x14ac:dyDescent="0.35">
      <c r="F31" s="290"/>
      <c r="G31" s="103"/>
      <c r="H31" s="103"/>
      <c r="I31" s="103"/>
      <c r="J31" s="103"/>
      <c r="K31" s="103"/>
    </row>
    <row r="32" spans="2:11" ht="12.75" customHeight="1" x14ac:dyDescent="0.35">
      <c r="F32" s="290"/>
      <c r="G32" s="103"/>
      <c r="H32" s="103"/>
      <c r="I32" s="103"/>
      <c r="J32" s="103"/>
      <c r="K32" s="103"/>
    </row>
    <row r="33" spans="1:11" s="325" customFormat="1" ht="12.75" customHeight="1" x14ac:dyDescent="0.35">
      <c r="A33" s="290"/>
      <c r="B33" s="290"/>
      <c r="C33" s="290"/>
      <c r="D33" s="290"/>
      <c r="E33" s="297"/>
      <c r="F33" s="290"/>
      <c r="G33" s="103"/>
      <c r="H33" s="103"/>
      <c r="I33" s="103"/>
      <c r="J33" s="103"/>
      <c r="K33" s="103"/>
    </row>
    <row r="34" spans="1:11" s="325" customFormat="1" ht="12.75" customHeight="1" x14ac:dyDescent="0.35">
      <c r="A34" s="290"/>
      <c r="B34" s="290"/>
      <c r="C34" s="290"/>
      <c r="D34" s="290"/>
      <c r="E34" s="297"/>
      <c r="F34" s="290"/>
      <c r="G34" s="141"/>
      <c r="H34" s="270"/>
      <c r="I34" s="103"/>
      <c r="J34" s="103"/>
      <c r="K34" s="103"/>
    </row>
    <row r="35" spans="1:11" s="325" customFormat="1" ht="12.75" customHeight="1" x14ac:dyDescent="0.35">
      <c r="A35" s="290"/>
      <c r="B35" s="290"/>
      <c r="C35" s="290"/>
      <c r="D35" s="290"/>
      <c r="E35" s="297"/>
      <c r="F35" s="290"/>
      <c r="G35" s="114"/>
      <c r="H35" s="115"/>
      <c r="I35" s="103"/>
      <c r="J35" s="103"/>
      <c r="K35" s="103"/>
    </row>
    <row r="36" spans="1:11" s="325" customFormat="1" ht="12.75" customHeight="1" x14ac:dyDescent="0.35">
      <c r="A36" s="290"/>
      <c r="B36" s="290"/>
      <c r="C36" s="290"/>
      <c r="D36" s="290"/>
      <c r="E36" s="297"/>
      <c r="F36" s="290"/>
      <c r="G36" s="114"/>
      <c r="H36" s="115"/>
      <c r="I36" s="103"/>
      <c r="J36" s="103"/>
      <c r="K36" s="103"/>
    </row>
    <row r="37" spans="1:11" s="325" customFormat="1" ht="12.75" customHeight="1" x14ac:dyDescent="0.35">
      <c r="A37" s="290"/>
      <c r="B37" s="290"/>
      <c r="C37" s="290"/>
      <c r="D37" s="290"/>
      <c r="E37" s="297"/>
      <c r="F37" s="290"/>
      <c r="G37" s="114"/>
      <c r="H37" s="115"/>
      <c r="I37" s="103"/>
      <c r="J37" s="103"/>
      <c r="K37" s="103"/>
    </row>
    <row r="38" spans="1:11" s="325" customFormat="1" ht="12.75" customHeight="1" x14ac:dyDescent="0.35">
      <c r="A38" s="290"/>
      <c r="B38" s="290"/>
      <c r="C38" s="290"/>
      <c r="D38" s="290"/>
      <c r="E38" s="297"/>
      <c r="F38" s="290"/>
      <c r="G38" s="114"/>
      <c r="H38" s="115"/>
      <c r="I38" s="103"/>
      <c r="J38" s="103"/>
      <c r="K38" s="103"/>
    </row>
    <row r="39" spans="1:11" s="325" customFormat="1" ht="12.75" customHeight="1" x14ac:dyDescent="0.35">
      <c r="A39" s="290"/>
      <c r="B39" s="290"/>
      <c r="C39" s="290"/>
      <c r="D39" s="290"/>
      <c r="E39" s="297"/>
      <c r="F39" s="290"/>
      <c r="G39" s="114"/>
      <c r="H39" s="115"/>
      <c r="I39" s="103"/>
      <c r="J39" s="103"/>
      <c r="K39" s="103"/>
    </row>
    <row r="40" spans="1:11" s="325" customFormat="1" ht="12.75" customHeight="1" x14ac:dyDescent="0.35">
      <c r="A40" s="290"/>
      <c r="B40" s="290"/>
      <c r="C40" s="290"/>
      <c r="D40" s="290"/>
      <c r="E40" s="297"/>
      <c r="F40" s="290"/>
      <c r="G40" s="294"/>
      <c r="H40" s="326"/>
      <c r="I40" s="103"/>
      <c r="J40" s="103"/>
      <c r="K40" s="103"/>
    </row>
    <row r="41" spans="1:11" s="325" customFormat="1" ht="12.75" customHeight="1" x14ac:dyDescent="0.35">
      <c r="A41" s="290"/>
      <c r="B41" s="290"/>
      <c r="C41" s="290"/>
      <c r="D41" s="290"/>
      <c r="E41" s="297"/>
      <c r="F41" s="290"/>
      <c r="G41" s="141"/>
      <c r="H41" s="102"/>
      <c r="I41" s="103"/>
      <c r="J41" s="103"/>
      <c r="K41" s="103"/>
    </row>
    <row r="42" spans="1:11" s="325" customFormat="1" ht="12.75" customHeight="1" x14ac:dyDescent="0.35">
      <c r="A42" s="290"/>
      <c r="E42" s="327"/>
      <c r="F42" s="290"/>
      <c r="G42" s="295"/>
      <c r="H42" s="102"/>
      <c r="I42" s="103"/>
      <c r="J42" s="103"/>
      <c r="K42" s="103"/>
    </row>
    <row r="43" spans="1:11" s="325" customFormat="1" ht="12.75" customHeight="1" x14ac:dyDescent="0.35">
      <c r="A43" s="290"/>
      <c r="B43" s="328"/>
      <c r="E43" s="327"/>
      <c r="F43" s="290"/>
      <c r="G43" s="290"/>
      <c r="H43" s="290"/>
      <c r="I43" s="290"/>
      <c r="J43" s="290"/>
      <c r="K43" s="290"/>
    </row>
    <row r="44" spans="1:11" s="325" customFormat="1" ht="12.75" customHeight="1" x14ac:dyDescent="0.35">
      <c r="A44" s="290"/>
      <c r="B44" s="290"/>
      <c r="C44" s="290"/>
      <c r="D44" s="290"/>
      <c r="E44" s="297"/>
      <c r="F44" s="290"/>
      <c r="G44" s="290"/>
      <c r="H44" s="290"/>
      <c r="I44" s="290"/>
      <c r="J44" s="290"/>
      <c r="K44" s="290"/>
    </row>
    <row r="45" spans="1:11" s="325" customFormat="1" ht="12.75" customHeight="1" x14ac:dyDescent="0.35">
      <c r="A45" s="290"/>
      <c r="B45" s="290"/>
      <c r="C45" s="290"/>
      <c r="D45" s="290"/>
      <c r="E45" s="297"/>
      <c r="F45" s="290"/>
      <c r="G45" s="290"/>
      <c r="H45" s="290"/>
      <c r="I45" s="290"/>
      <c r="J45" s="290"/>
      <c r="K45" s="290"/>
    </row>
    <row r="46" spans="1:11" s="325" customFormat="1" ht="12.75" customHeight="1" x14ac:dyDescent="0.35">
      <c r="A46" s="290"/>
      <c r="B46" s="290"/>
      <c r="C46" s="316" t="s">
        <v>50</v>
      </c>
      <c r="D46" s="290"/>
      <c r="E46" s="297"/>
      <c r="F46" s="290"/>
      <c r="G46" s="290"/>
      <c r="H46" s="290"/>
      <c r="I46" s="290"/>
      <c r="J46" s="290"/>
      <c r="K46" s="290"/>
    </row>
  </sheetData>
  <mergeCells count="6">
    <mergeCell ref="B18:D18"/>
    <mergeCell ref="B13:D13"/>
    <mergeCell ref="B14:D14"/>
    <mergeCell ref="B15:D15"/>
    <mergeCell ref="B16:D16"/>
    <mergeCell ref="B17:D17"/>
  </mergeCells>
  <pageMargins left="0.75" right="0.75" top="1" bottom="1" header="0.5" footer="0.5"/>
  <pageSetup paperSize="9" orientation="portrait" r:id="rId1"/>
  <headerFooter alignWithMargins="0"/>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6"/>
  <sheetViews>
    <sheetView showGridLines="0" tabSelected="1" zoomScaleNormal="100" workbookViewId="0">
      <selection activeCell="E47" sqref="E47"/>
    </sheetView>
  </sheetViews>
  <sheetFormatPr defaultColWidth="9.1796875" defaultRowHeight="13" x14ac:dyDescent="0.3"/>
  <cols>
    <col min="1" max="1" width="9.1796875" style="118"/>
    <col min="2" max="2" width="5.7265625" style="118" customWidth="1"/>
    <col min="3" max="3" width="13.7265625" style="118" customWidth="1"/>
    <col min="4" max="4" width="11" style="118" customWidth="1"/>
    <col min="5" max="5" width="8.453125" style="118" customWidth="1"/>
    <col min="6" max="6" width="13.54296875" style="118" customWidth="1"/>
    <col min="7" max="7" width="8.26953125" style="118" customWidth="1"/>
    <col min="8" max="8" width="8.453125" style="118" customWidth="1"/>
    <col min="9" max="9" width="13.7265625" style="118" customWidth="1"/>
    <col min="10" max="10" width="4.26953125" style="118" customWidth="1"/>
    <col min="11" max="12" width="9.1796875" style="118"/>
    <col min="13" max="13" width="9.1796875" style="280"/>
    <col min="14" max="16384" width="9.1796875" style="118"/>
  </cols>
  <sheetData>
    <row r="2" spans="2:11" ht="16.5" x14ac:dyDescent="0.3">
      <c r="B2" s="116" t="s">
        <v>51</v>
      </c>
      <c r="C2" s="117"/>
      <c r="D2" s="117"/>
      <c r="E2" s="117"/>
      <c r="F2" s="117"/>
      <c r="G2" s="117"/>
      <c r="H2" s="117"/>
      <c r="I2" s="117"/>
      <c r="J2" s="117"/>
    </row>
    <row r="3" spans="2:11" x14ac:dyDescent="0.3">
      <c r="B3" s="119"/>
      <c r="C3" s="120"/>
      <c r="D3" s="120"/>
      <c r="E3" s="120"/>
      <c r="F3" s="120"/>
      <c r="G3" s="120"/>
      <c r="H3" s="120"/>
      <c r="I3" s="120"/>
      <c r="J3" s="120"/>
      <c r="K3" s="121"/>
    </row>
    <row r="4" spans="2:11" x14ac:dyDescent="0.3">
      <c r="B4" s="122"/>
      <c r="C4" s="123" t="s">
        <v>52</v>
      </c>
      <c r="D4" s="122"/>
      <c r="E4" s="122"/>
      <c r="F4" s="123" t="s">
        <v>52</v>
      </c>
      <c r="G4" s="122"/>
      <c r="H4" s="122"/>
      <c r="I4" s="123" t="s">
        <v>52</v>
      </c>
      <c r="J4" s="122"/>
      <c r="K4" s="124"/>
    </row>
    <row r="5" spans="2:11" x14ac:dyDescent="0.3">
      <c r="B5" s="125" t="s">
        <v>53</v>
      </c>
      <c r="C5" s="126" t="s">
        <v>54</v>
      </c>
      <c r="D5" s="127"/>
      <c r="E5" s="125" t="s">
        <v>53</v>
      </c>
      <c r="F5" s="126" t="s">
        <v>54</v>
      </c>
      <c r="G5" s="127"/>
      <c r="H5" s="125" t="s">
        <v>53</v>
      </c>
      <c r="I5" s="126" t="s">
        <v>54</v>
      </c>
      <c r="J5" s="127"/>
      <c r="K5" s="124"/>
    </row>
    <row r="6" spans="2:11" x14ac:dyDescent="0.3">
      <c r="B6" s="128">
        <v>1</v>
      </c>
      <c r="C6" s="282">
        <v>42809</v>
      </c>
      <c r="D6" s="281"/>
      <c r="E6" s="281">
        <v>29</v>
      </c>
      <c r="F6" s="282">
        <v>23001</v>
      </c>
      <c r="G6" s="281"/>
      <c r="H6" s="281">
        <v>57</v>
      </c>
      <c r="I6" s="281">
        <v>161</v>
      </c>
      <c r="J6" s="128"/>
      <c r="K6" s="124"/>
    </row>
    <row r="7" spans="2:11" x14ac:dyDescent="0.3">
      <c r="B7" s="128">
        <v>2</v>
      </c>
      <c r="C7" s="282">
        <v>42460</v>
      </c>
      <c r="D7" s="281"/>
      <c r="E7" s="283">
        <v>30</v>
      </c>
      <c r="F7" s="284">
        <v>25103</v>
      </c>
      <c r="G7" s="281"/>
      <c r="H7" s="281">
        <v>58</v>
      </c>
      <c r="I7" s="281">
        <v>128</v>
      </c>
      <c r="J7" s="122"/>
      <c r="K7" s="124"/>
    </row>
    <row r="8" spans="2:11" x14ac:dyDescent="0.3">
      <c r="B8" s="128">
        <v>3</v>
      </c>
      <c r="C8" s="282">
        <v>47334</v>
      </c>
      <c r="D8" s="281"/>
      <c r="E8" s="281">
        <v>31</v>
      </c>
      <c r="F8" s="282">
        <v>22100</v>
      </c>
      <c r="G8" s="281"/>
      <c r="H8" s="281">
        <v>59</v>
      </c>
      <c r="I8" s="281">
        <v>91</v>
      </c>
      <c r="J8" s="122"/>
      <c r="K8" s="124"/>
    </row>
    <row r="9" spans="2:11" x14ac:dyDescent="0.3">
      <c r="B9" s="128">
        <v>4</v>
      </c>
      <c r="C9" s="282">
        <v>57102</v>
      </c>
      <c r="D9" s="281"/>
      <c r="E9" s="281">
        <v>32</v>
      </c>
      <c r="F9" s="282">
        <v>17662</v>
      </c>
      <c r="G9" s="281"/>
      <c r="H9" s="283">
        <v>60</v>
      </c>
      <c r="I9" s="283">
        <v>44</v>
      </c>
      <c r="J9" s="122"/>
      <c r="K9" s="124"/>
    </row>
    <row r="10" spans="2:11" x14ac:dyDescent="0.3">
      <c r="B10" s="128">
        <v>5</v>
      </c>
      <c r="C10" s="282">
        <v>55292</v>
      </c>
      <c r="D10" s="281"/>
      <c r="E10" s="281">
        <v>33</v>
      </c>
      <c r="F10" s="282">
        <v>12782</v>
      </c>
      <c r="G10" s="281"/>
      <c r="H10" s="281">
        <v>61</v>
      </c>
      <c r="I10" s="281">
        <v>67</v>
      </c>
      <c r="J10" s="122"/>
      <c r="K10" s="124"/>
    </row>
    <row r="11" spans="2:11" x14ac:dyDescent="0.3">
      <c r="B11" s="128">
        <v>6</v>
      </c>
      <c r="C11" s="282">
        <v>41878</v>
      </c>
      <c r="D11" s="281"/>
      <c r="E11" s="281">
        <v>34</v>
      </c>
      <c r="F11" s="282">
        <v>10684</v>
      </c>
      <c r="G11" s="281"/>
      <c r="H11" s="281">
        <v>62</v>
      </c>
      <c r="I11" s="281">
        <v>68</v>
      </c>
      <c r="J11" s="122"/>
      <c r="K11" s="124"/>
    </row>
    <row r="12" spans="2:11" x14ac:dyDescent="0.3">
      <c r="B12" s="128">
        <v>7</v>
      </c>
      <c r="C12" s="282">
        <v>36066</v>
      </c>
      <c r="D12" s="281"/>
      <c r="E12" s="281">
        <v>35</v>
      </c>
      <c r="F12" s="282">
        <v>8732</v>
      </c>
      <c r="G12" s="281"/>
      <c r="H12" s="281">
        <v>63</v>
      </c>
      <c r="I12" s="281">
        <v>95</v>
      </c>
      <c r="J12" s="122"/>
      <c r="K12" s="124"/>
    </row>
    <row r="13" spans="2:11" x14ac:dyDescent="0.3">
      <c r="B13" s="128">
        <v>8</v>
      </c>
      <c r="C13" s="282">
        <v>34508</v>
      </c>
      <c r="D13" s="281"/>
      <c r="E13" s="281">
        <v>36</v>
      </c>
      <c r="F13" s="282">
        <v>7099</v>
      </c>
      <c r="G13" s="281"/>
      <c r="H13" s="281">
        <v>64</v>
      </c>
      <c r="I13" s="281">
        <v>122</v>
      </c>
      <c r="J13" s="122"/>
      <c r="K13" s="124"/>
    </row>
    <row r="14" spans="2:11" x14ac:dyDescent="0.3">
      <c r="B14" s="128">
        <v>9</v>
      </c>
      <c r="C14" s="282">
        <v>35315</v>
      </c>
      <c r="D14" s="281"/>
      <c r="E14" s="281">
        <v>37</v>
      </c>
      <c r="F14" s="282">
        <v>4888</v>
      </c>
      <c r="G14" s="281"/>
      <c r="H14" s="281">
        <v>65</v>
      </c>
      <c r="I14" s="281">
        <v>35</v>
      </c>
      <c r="J14" s="122"/>
      <c r="K14" s="124"/>
    </row>
    <row r="15" spans="2:11" x14ac:dyDescent="0.3">
      <c r="B15" s="129">
        <v>10</v>
      </c>
      <c r="C15" s="284">
        <v>33078</v>
      </c>
      <c r="D15" s="281"/>
      <c r="E15" s="281">
        <v>38</v>
      </c>
      <c r="F15" s="282">
        <v>6172</v>
      </c>
      <c r="G15" s="281"/>
      <c r="H15" s="281">
        <v>66</v>
      </c>
      <c r="I15" s="281">
        <v>386</v>
      </c>
      <c r="J15" s="122"/>
      <c r="K15" s="124"/>
    </row>
    <row r="16" spans="2:11" x14ac:dyDescent="0.3">
      <c r="B16" s="128">
        <v>11</v>
      </c>
      <c r="C16" s="282">
        <v>38138</v>
      </c>
      <c r="D16" s="281"/>
      <c r="E16" s="281">
        <v>39</v>
      </c>
      <c r="F16" s="282">
        <v>3506</v>
      </c>
      <c r="G16" s="281"/>
      <c r="H16" s="281">
        <v>67</v>
      </c>
      <c r="I16" s="281">
        <v>67</v>
      </c>
      <c r="J16" s="122"/>
      <c r="K16" s="124"/>
    </row>
    <row r="17" spans="2:11" x14ac:dyDescent="0.3">
      <c r="B17" s="128">
        <v>12</v>
      </c>
      <c r="C17" s="282">
        <v>46637</v>
      </c>
      <c r="D17" s="281"/>
      <c r="E17" s="283">
        <v>40</v>
      </c>
      <c r="F17" s="284">
        <v>2681</v>
      </c>
      <c r="G17" s="281"/>
      <c r="H17" s="281">
        <v>68</v>
      </c>
      <c r="I17" s="281">
        <v>38</v>
      </c>
      <c r="J17" s="122"/>
      <c r="K17" s="124"/>
    </row>
    <row r="18" spans="2:11" x14ac:dyDescent="0.3">
      <c r="B18" s="128">
        <v>13</v>
      </c>
      <c r="C18" s="282">
        <v>56239</v>
      </c>
      <c r="D18" s="281"/>
      <c r="E18" s="281">
        <v>41</v>
      </c>
      <c r="F18" s="282">
        <v>2468</v>
      </c>
      <c r="G18" s="281"/>
      <c r="H18" s="281">
        <v>69</v>
      </c>
      <c r="I18" s="281">
        <v>54</v>
      </c>
      <c r="J18" s="122"/>
      <c r="K18" s="124"/>
    </row>
    <row r="19" spans="2:11" x14ac:dyDescent="0.3">
      <c r="B19" s="128">
        <v>14</v>
      </c>
      <c r="C19" s="282">
        <v>58882</v>
      </c>
      <c r="D19" s="281"/>
      <c r="E19" s="281">
        <v>42</v>
      </c>
      <c r="F19" s="282">
        <v>2059</v>
      </c>
      <c r="G19" s="281"/>
      <c r="H19" s="283">
        <v>70</v>
      </c>
      <c r="I19" s="283">
        <v>18</v>
      </c>
      <c r="J19" s="122"/>
      <c r="K19" s="124"/>
    </row>
    <row r="20" spans="2:11" x14ac:dyDescent="0.3">
      <c r="B20" s="128">
        <v>15</v>
      </c>
      <c r="C20" s="282">
        <v>64976</v>
      </c>
      <c r="D20" s="281"/>
      <c r="E20" s="281">
        <v>43</v>
      </c>
      <c r="F20" s="282">
        <v>1357</v>
      </c>
      <c r="G20" s="281"/>
      <c r="H20" s="281">
        <v>71</v>
      </c>
      <c r="I20" s="281">
        <v>37</v>
      </c>
      <c r="J20" s="122"/>
      <c r="K20" s="124"/>
    </row>
    <row r="21" spans="2:11" x14ac:dyDescent="0.3">
      <c r="B21" s="128">
        <v>16</v>
      </c>
      <c r="C21" s="282">
        <v>65091</v>
      </c>
      <c r="D21" s="281"/>
      <c r="E21" s="281">
        <v>44</v>
      </c>
      <c r="F21" s="282">
        <v>957</v>
      </c>
      <c r="G21" s="281"/>
      <c r="H21" s="281">
        <v>72</v>
      </c>
      <c r="I21" s="281">
        <v>62</v>
      </c>
      <c r="J21" s="122"/>
      <c r="K21" s="124"/>
    </row>
    <row r="22" spans="2:11" x14ac:dyDescent="0.3">
      <c r="B22" s="128">
        <v>17</v>
      </c>
      <c r="C22" s="282">
        <v>66051</v>
      </c>
      <c r="D22" s="281"/>
      <c r="E22" s="281">
        <v>45</v>
      </c>
      <c r="F22" s="282">
        <v>801</v>
      </c>
      <c r="G22" s="281"/>
      <c r="H22" s="281">
        <v>73</v>
      </c>
      <c r="I22" s="281">
        <v>8</v>
      </c>
      <c r="J22" s="122"/>
      <c r="K22" s="124"/>
    </row>
    <row r="23" spans="2:11" x14ac:dyDescent="0.3">
      <c r="B23" s="128">
        <v>18</v>
      </c>
      <c r="C23" s="282">
        <v>72815</v>
      </c>
      <c r="D23" s="281"/>
      <c r="E23" s="281">
        <v>46</v>
      </c>
      <c r="F23" s="282">
        <v>1286</v>
      </c>
      <c r="G23" s="281"/>
      <c r="H23" s="281">
        <v>74</v>
      </c>
      <c r="I23" s="281">
        <v>17</v>
      </c>
      <c r="J23" s="122"/>
      <c r="K23" s="124"/>
    </row>
    <row r="24" spans="2:11" x14ac:dyDescent="0.3">
      <c r="B24" s="128">
        <v>19</v>
      </c>
      <c r="C24" s="282">
        <v>84129</v>
      </c>
      <c r="D24" s="281"/>
      <c r="E24" s="281">
        <v>47</v>
      </c>
      <c r="F24" s="282">
        <v>967</v>
      </c>
      <c r="G24" s="281"/>
      <c r="H24" s="281">
        <v>75</v>
      </c>
      <c r="I24" s="281">
        <v>9</v>
      </c>
      <c r="J24" s="122"/>
      <c r="K24" s="124"/>
    </row>
    <row r="25" spans="2:11" x14ac:dyDescent="0.3">
      <c r="B25" s="129">
        <v>20</v>
      </c>
      <c r="C25" s="284">
        <v>101779</v>
      </c>
      <c r="D25" s="281"/>
      <c r="E25" s="281">
        <v>48</v>
      </c>
      <c r="F25" s="282">
        <v>733</v>
      </c>
      <c r="G25" s="281"/>
      <c r="H25" s="281">
        <v>76</v>
      </c>
      <c r="I25" s="281">
        <v>144</v>
      </c>
      <c r="J25" s="122"/>
      <c r="K25" s="124"/>
    </row>
    <row r="26" spans="2:11" x14ac:dyDescent="0.3">
      <c r="B26" s="128">
        <v>21</v>
      </c>
      <c r="C26" s="282">
        <v>92814</v>
      </c>
      <c r="D26" s="281"/>
      <c r="E26" s="281">
        <v>49</v>
      </c>
      <c r="F26" s="282">
        <v>392</v>
      </c>
      <c r="G26" s="281"/>
      <c r="H26" s="281">
        <v>77</v>
      </c>
      <c r="I26" s="281">
        <v>23</v>
      </c>
      <c r="J26" s="122"/>
      <c r="K26" s="124"/>
    </row>
    <row r="27" spans="2:11" x14ac:dyDescent="0.3">
      <c r="B27" s="128">
        <v>22</v>
      </c>
      <c r="C27" s="282">
        <v>114271</v>
      </c>
      <c r="D27" s="281"/>
      <c r="E27" s="283">
        <v>50</v>
      </c>
      <c r="F27" s="284">
        <v>532</v>
      </c>
      <c r="G27" s="281"/>
      <c r="H27" s="281">
        <v>78</v>
      </c>
      <c r="I27" s="281">
        <v>45</v>
      </c>
      <c r="J27" s="122"/>
      <c r="K27" s="124"/>
    </row>
    <row r="28" spans="2:11" x14ac:dyDescent="0.3">
      <c r="B28" s="128">
        <v>23</v>
      </c>
      <c r="C28" s="282">
        <v>77943</v>
      </c>
      <c r="D28" s="281"/>
      <c r="E28" s="281">
        <v>51</v>
      </c>
      <c r="F28" s="282">
        <v>622</v>
      </c>
      <c r="G28" s="281"/>
      <c r="H28" s="281">
        <v>79</v>
      </c>
      <c r="I28" s="281">
        <v>11</v>
      </c>
      <c r="J28" s="122"/>
      <c r="K28" s="124"/>
    </row>
    <row r="29" spans="2:11" x14ac:dyDescent="0.3">
      <c r="B29" s="128">
        <v>24</v>
      </c>
      <c r="C29" s="282">
        <v>61837</v>
      </c>
      <c r="D29" s="281"/>
      <c r="E29" s="281">
        <v>52</v>
      </c>
      <c r="F29" s="282">
        <v>839</v>
      </c>
      <c r="G29" s="281"/>
      <c r="H29" s="283" t="s">
        <v>55</v>
      </c>
      <c r="I29" s="283">
        <v>530</v>
      </c>
      <c r="K29" s="130"/>
    </row>
    <row r="30" spans="2:11" x14ac:dyDescent="0.3">
      <c r="B30" s="128">
        <v>25</v>
      </c>
      <c r="C30" s="282">
        <v>32909</v>
      </c>
      <c r="D30" s="281"/>
      <c r="E30" s="281">
        <v>53</v>
      </c>
      <c r="F30" s="282">
        <v>221</v>
      </c>
      <c r="G30" s="281"/>
      <c r="H30" s="281"/>
      <c r="I30" s="281"/>
      <c r="J30" s="122"/>
      <c r="K30" s="124"/>
    </row>
    <row r="31" spans="2:11" x14ac:dyDescent="0.3">
      <c r="B31" s="128">
        <v>26</v>
      </c>
      <c r="C31" s="282">
        <v>30709</v>
      </c>
      <c r="D31" s="281"/>
      <c r="E31" s="281">
        <v>54</v>
      </c>
      <c r="F31" s="282">
        <v>265</v>
      </c>
      <c r="G31" s="281"/>
      <c r="H31" s="281"/>
      <c r="I31" s="281"/>
      <c r="J31" s="122"/>
      <c r="K31" s="124"/>
    </row>
    <row r="32" spans="2:11" x14ac:dyDescent="0.3">
      <c r="B32" s="128">
        <v>27</v>
      </c>
      <c r="C32" s="282">
        <v>30973</v>
      </c>
      <c r="D32" s="281"/>
      <c r="E32" s="281">
        <v>55</v>
      </c>
      <c r="F32" s="282">
        <v>171</v>
      </c>
      <c r="G32" s="281"/>
      <c r="H32" s="281"/>
      <c r="I32" s="281"/>
      <c r="J32" s="128"/>
      <c r="K32" s="124"/>
    </row>
    <row r="33" spans="2:16" x14ac:dyDescent="0.3">
      <c r="B33" s="131">
        <v>28</v>
      </c>
      <c r="C33" s="282">
        <v>21831</v>
      </c>
      <c r="D33" s="285"/>
      <c r="E33" s="285">
        <v>56</v>
      </c>
      <c r="F33" s="282">
        <v>542</v>
      </c>
      <c r="G33" s="286"/>
      <c r="H33" s="287" t="s">
        <v>42</v>
      </c>
      <c r="I33" s="288">
        <v>1704747</v>
      </c>
      <c r="J33" s="128"/>
      <c r="K33" s="132"/>
    </row>
    <row r="34" spans="2:16" x14ac:dyDescent="0.3">
      <c r="B34" s="127"/>
      <c r="C34" s="133"/>
      <c r="D34" s="134"/>
      <c r="E34" s="134"/>
      <c r="F34" s="133"/>
      <c r="G34" s="134"/>
      <c r="H34" s="134"/>
      <c r="I34" s="122"/>
      <c r="J34" s="127"/>
      <c r="K34" s="124"/>
    </row>
    <row r="35" spans="2:16" s="135" customFormat="1" x14ac:dyDescent="0.3">
      <c r="B35" s="137"/>
      <c r="C35" s="138"/>
      <c r="P35" s="136"/>
    </row>
    <row r="36" spans="2:16" s="135" customFormat="1" x14ac:dyDescent="0.3">
      <c r="B36" s="137"/>
      <c r="C36" s="138"/>
      <c r="P36" s="136"/>
    </row>
    <row r="37" spans="2:16" s="135" customFormat="1" x14ac:dyDescent="0.3">
      <c r="B37" s="137"/>
      <c r="C37" s="138"/>
      <c r="P37" s="136"/>
    </row>
    <row r="38" spans="2:16" s="135" customFormat="1" x14ac:dyDescent="0.3">
      <c r="B38" s="137"/>
      <c r="C38" s="138"/>
      <c r="P38" s="136"/>
    </row>
    <row r="39" spans="2:16" s="135" customFormat="1" x14ac:dyDescent="0.3">
      <c r="B39" s="137"/>
      <c r="C39" s="138"/>
      <c r="P39" s="136"/>
    </row>
    <row r="40" spans="2:16" s="135" customFormat="1" x14ac:dyDescent="0.3">
      <c r="B40" s="137"/>
      <c r="C40" s="138"/>
      <c r="P40" s="136"/>
    </row>
    <row r="41" spans="2:16" s="135" customFormat="1" x14ac:dyDescent="0.3">
      <c r="B41" s="137"/>
      <c r="C41" s="138"/>
      <c r="P41" s="136"/>
    </row>
    <row r="42" spans="2:16" s="135" customFormat="1" x14ac:dyDescent="0.3">
      <c r="B42" s="137"/>
      <c r="C42" s="138"/>
      <c r="P42" s="136"/>
    </row>
    <row r="43" spans="2:16" s="135" customFormat="1" x14ac:dyDescent="0.3">
      <c r="B43" s="137"/>
      <c r="C43" s="138"/>
      <c r="P43" s="136"/>
    </row>
    <row r="44" spans="2:16" s="135" customFormat="1" x14ac:dyDescent="0.3">
      <c r="B44" s="137"/>
      <c r="C44" s="138"/>
      <c r="P44" s="136"/>
    </row>
    <row r="45" spans="2:16" s="135" customFormat="1" x14ac:dyDescent="0.3">
      <c r="B45" s="137"/>
      <c r="C45" s="138"/>
      <c r="P45" s="136"/>
    </row>
    <row r="46" spans="2:16" s="135" customFormat="1" x14ac:dyDescent="0.3">
      <c r="B46" s="137"/>
      <c r="C46" s="138"/>
      <c r="P46" s="136"/>
    </row>
    <row r="47" spans="2:16" s="135" customFormat="1" x14ac:dyDescent="0.3">
      <c r="B47" s="137"/>
      <c r="C47" s="138"/>
      <c r="P47" s="136"/>
    </row>
    <row r="48" spans="2:16" s="135" customFormat="1" x14ac:dyDescent="0.3">
      <c r="B48" s="137"/>
      <c r="C48" s="138"/>
      <c r="P48" s="136"/>
    </row>
    <row r="49" spans="2:16" s="135" customFormat="1" x14ac:dyDescent="0.3">
      <c r="B49" s="137"/>
      <c r="C49" s="138"/>
      <c r="P49" s="136"/>
    </row>
    <row r="50" spans="2:16" s="135" customFormat="1" x14ac:dyDescent="0.3">
      <c r="B50" s="137"/>
      <c r="C50" s="138"/>
      <c r="P50" s="136"/>
    </row>
    <row r="51" spans="2:16" s="135" customFormat="1" x14ac:dyDescent="0.3">
      <c r="B51" s="137"/>
      <c r="C51" s="138"/>
      <c r="P51" s="136"/>
    </row>
    <row r="52" spans="2:16" s="135" customFormat="1" x14ac:dyDescent="0.3">
      <c r="B52" s="137"/>
      <c r="C52" s="138"/>
      <c r="P52" s="136"/>
    </row>
    <row r="53" spans="2:16" s="135" customFormat="1" x14ac:dyDescent="0.3">
      <c r="B53" s="137"/>
      <c r="C53" s="138"/>
      <c r="P53" s="136"/>
    </row>
    <row r="54" spans="2:16" s="135" customFormat="1" x14ac:dyDescent="0.3">
      <c r="B54" s="137"/>
      <c r="C54" s="138"/>
      <c r="P54" s="136"/>
    </row>
    <row r="55" spans="2:16" s="135" customFormat="1" x14ac:dyDescent="0.3">
      <c r="B55" s="137"/>
      <c r="C55" s="138"/>
      <c r="P55" s="136"/>
    </row>
    <row r="56" spans="2:16" s="135" customFormat="1" x14ac:dyDescent="0.3">
      <c r="B56" s="137"/>
      <c r="C56" s="138"/>
      <c r="P56" s="136"/>
    </row>
    <row r="57" spans="2:16" s="135" customFormat="1" x14ac:dyDescent="0.3">
      <c r="B57" s="137"/>
      <c r="C57" s="138"/>
      <c r="P57" s="136"/>
    </row>
    <row r="58" spans="2:16" s="135" customFormat="1" x14ac:dyDescent="0.3">
      <c r="B58" s="137"/>
      <c r="C58" s="138"/>
      <c r="P58" s="136"/>
    </row>
    <row r="59" spans="2:16" s="135" customFormat="1" x14ac:dyDescent="0.3">
      <c r="B59" s="137"/>
      <c r="C59" s="138"/>
      <c r="P59" s="136"/>
    </row>
    <row r="60" spans="2:16" s="135" customFormat="1" x14ac:dyDescent="0.3">
      <c r="B60" s="137"/>
      <c r="C60" s="138"/>
      <c r="P60" s="136"/>
    </row>
    <row r="61" spans="2:16" s="135" customFormat="1" x14ac:dyDescent="0.3">
      <c r="B61" s="137"/>
      <c r="C61" s="138"/>
      <c r="P61" s="136"/>
    </row>
    <row r="62" spans="2:16" s="135" customFormat="1" x14ac:dyDescent="0.3">
      <c r="B62" s="137"/>
      <c r="C62" s="138"/>
      <c r="P62" s="136"/>
    </row>
    <row r="63" spans="2:16" s="135" customFormat="1" x14ac:dyDescent="0.3">
      <c r="B63" s="137"/>
      <c r="C63" s="138"/>
      <c r="P63" s="136"/>
    </row>
    <row r="64" spans="2:16" s="135" customFormat="1" x14ac:dyDescent="0.3">
      <c r="B64" s="137"/>
      <c r="C64" s="138"/>
      <c r="P64" s="136"/>
    </row>
    <row r="65" spans="2:16" s="135" customFormat="1" x14ac:dyDescent="0.3">
      <c r="B65" s="137"/>
      <c r="C65" s="138"/>
      <c r="P65" s="136"/>
    </row>
    <row r="66" spans="2:16" s="135" customFormat="1" x14ac:dyDescent="0.3">
      <c r="B66" s="137"/>
      <c r="C66" s="138"/>
      <c r="P66" s="136"/>
    </row>
    <row r="67" spans="2:16" s="135" customFormat="1" x14ac:dyDescent="0.3">
      <c r="B67" s="137"/>
      <c r="C67" s="138"/>
      <c r="P67" s="136"/>
    </row>
    <row r="68" spans="2:16" s="135" customFormat="1" x14ac:dyDescent="0.3">
      <c r="B68" s="137"/>
      <c r="C68" s="138"/>
      <c r="P68" s="136"/>
    </row>
    <row r="69" spans="2:16" s="135" customFormat="1" x14ac:dyDescent="0.3">
      <c r="B69" s="137"/>
      <c r="C69" s="138"/>
    </row>
    <row r="70" spans="2:16" s="135" customFormat="1" x14ac:dyDescent="0.3">
      <c r="B70" s="137"/>
      <c r="C70" s="138"/>
    </row>
    <row r="71" spans="2:16" s="135" customFormat="1" x14ac:dyDescent="0.3">
      <c r="B71" s="137"/>
      <c r="C71" s="138"/>
    </row>
    <row r="72" spans="2:16" s="135" customFormat="1" x14ac:dyDescent="0.3">
      <c r="B72" s="137"/>
      <c r="C72" s="138"/>
    </row>
    <row r="73" spans="2:16" s="135" customFormat="1" x14ac:dyDescent="0.3">
      <c r="B73" s="137"/>
      <c r="C73" s="138"/>
    </row>
    <row r="74" spans="2:16" s="135" customFormat="1" x14ac:dyDescent="0.3">
      <c r="B74" s="137"/>
      <c r="C74" s="138"/>
    </row>
    <row r="75" spans="2:16" s="135" customFormat="1" x14ac:dyDescent="0.3"/>
    <row r="76" spans="2:16" s="135" customFormat="1" x14ac:dyDescent="0.3"/>
  </sheetData>
  <dataConsolidate/>
  <pageMargins left="0.75" right="0.75" top="1" bottom="1" header="0.5" footer="0.5"/>
  <pageSetup paperSize="9" scale="75" orientation="portrait" r:id="rId1"/>
  <headerFooter alignWithMargins="0"/>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5"/>
  <sheetViews>
    <sheetView showGridLines="0" zoomScaleNormal="100" workbookViewId="0"/>
  </sheetViews>
  <sheetFormatPr defaultColWidth="9.1796875" defaultRowHeight="13" x14ac:dyDescent="0.35"/>
  <cols>
    <col min="1" max="1" width="9.1796875" style="103"/>
    <col min="2" max="2" width="24.54296875" style="103" customWidth="1"/>
    <col min="3" max="6" width="11.1796875" style="258" customWidth="1"/>
    <col min="7" max="7" width="12.453125" style="258" customWidth="1"/>
    <col min="8" max="8" width="11.1796875" style="258" customWidth="1"/>
    <col min="9" max="9" width="9.1796875" style="103"/>
    <col min="10" max="14" width="9.453125" style="103" customWidth="1"/>
    <col min="15" max="15" width="9.1796875" style="103"/>
    <col min="16" max="16" width="7" style="103" customWidth="1"/>
    <col min="17" max="17" width="9.1796875" style="103"/>
    <col min="18" max="18" width="1" style="103" customWidth="1"/>
    <col min="19" max="19" width="9.1796875" style="103"/>
    <col min="20" max="20" width="0.81640625" style="103" customWidth="1"/>
    <col min="21" max="21" width="9.1796875" style="103"/>
    <col min="22" max="22" width="0.81640625" style="103" customWidth="1"/>
    <col min="23" max="16384" width="9.1796875" style="103"/>
  </cols>
  <sheetData>
    <row r="2" spans="2:20" ht="16.5" x14ac:dyDescent="0.35">
      <c r="B2" s="257" t="s">
        <v>57</v>
      </c>
    </row>
    <row r="3" spans="2:20" s="141" customFormat="1" ht="14" x14ac:dyDescent="0.35">
      <c r="B3" s="139"/>
      <c r="C3" s="140"/>
      <c r="D3" s="140"/>
      <c r="E3" s="140"/>
      <c r="F3" s="140"/>
      <c r="G3" s="140"/>
      <c r="H3" s="140"/>
    </row>
    <row r="4" spans="2:20" ht="12.75" customHeight="1" x14ac:dyDescent="0.35"/>
    <row r="5" spans="2:20" s="268" customFormat="1" x14ac:dyDescent="0.35">
      <c r="B5" s="259"/>
      <c r="C5" s="260"/>
      <c r="D5" s="260"/>
      <c r="E5" s="267" t="s">
        <v>58</v>
      </c>
      <c r="F5" s="267"/>
      <c r="G5" s="260"/>
      <c r="H5" s="260"/>
    </row>
    <row r="6" spans="2:20" s="270" customFormat="1" x14ac:dyDescent="0.35">
      <c r="B6" s="263" t="s">
        <v>59</v>
      </c>
      <c r="C6" s="269" t="s">
        <v>60</v>
      </c>
      <c r="D6" s="148" t="s">
        <v>61</v>
      </c>
      <c r="E6" s="148" t="s">
        <v>62</v>
      </c>
      <c r="F6" s="148" t="s">
        <v>63</v>
      </c>
      <c r="G6" s="148" t="s">
        <v>64</v>
      </c>
      <c r="H6" s="148" t="s">
        <v>65</v>
      </c>
    </row>
    <row r="7" spans="2:20" s="141" customFormat="1" ht="14.25" customHeight="1" x14ac:dyDescent="0.35">
      <c r="B7" s="142" t="s">
        <v>66</v>
      </c>
      <c r="C7" s="271">
        <v>68</v>
      </c>
      <c r="D7" s="271">
        <v>110</v>
      </c>
      <c r="E7" s="271">
        <v>71</v>
      </c>
      <c r="F7" s="271">
        <v>14</v>
      </c>
      <c r="G7" s="271">
        <v>12</v>
      </c>
      <c r="H7" s="271">
        <v>3</v>
      </c>
      <c r="I7" s="143"/>
    </row>
    <row r="8" spans="2:20" s="141" customFormat="1" ht="14.25" customHeight="1" x14ac:dyDescent="0.35">
      <c r="B8" s="142" t="s">
        <v>67</v>
      </c>
      <c r="C8" s="271">
        <v>47</v>
      </c>
      <c r="D8" s="271">
        <v>103</v>
      </c>
      <c r="E8" s="271">
        <v>93</v>
      </c>
      <c r="F8" s="271">
        <v>17</v>
      </c>
      <c r="G8" s="271">
        <v>19</v>
      </c>
      <c r="H8" s="271">
        <v>7</v>
      </c>
      <c r="I8" s="143"/>
    </row>
    <row r="9" spans="2:20" s="141" customFormat="1" ht="14.25" customHeight="1" x14ac:dyDescent="0.35">
      <c r="B9" s="142" t="s">
        <v>68</v>
      </c>
      <c r="C9" s="271">
        <v>29</v>
      </c>
      <c r="D9" s="271">
        <v>41</v>
      </c>
      <c r="E9" s="271">
        <v>45</v>
      </c>
      <c r="F9" s="271">
        <v>9</v>
      </c>
      <c r="G9" s="271">
        <v>15</v>
      </c>
      <c r="H9" s="271">
        <v>3</v>
      </c>
      <c r="I9" s="143"/>
    </row>
    <row r="10" spans="2:20" s="141" customFormat="1" ht="14.25" customHeight="1" x14ac:dyDescent="0.35">
      <c r="B10" s="142" t="s">
        <v>69</v>
      </c>
      <c r="C10" s="271">
        <v>41</v>
      </c>
      <c r="D10" s="271">
        <v>51</v>
      </c>
      <c r="E10" s="271">
        <v>41</v>
      </c>
      <c r="F10" s="271">
        <v>8</v>
      </c>
      <c r="G10" s="271">
        <v>6</v>
      </c>
      <c r="H10" s="271">
        <v>4</v>
      </c>
      <c r="I10" s="143"/>
    </row>
    <row r="11" spans="2:20" s="141" customFormat="1" ht="14.25" customHeight="1" x14ac:dyDescent="0.35">
      <c r="B11" s="142" t="s">
        <v>70</v>
      </c>
      <c r="C11" s="271">
        <v>94</v>
      </c>
      <c r="D11" s="271">
        <v>200</v>
      </c>
      <c r="E11" s="271">
        <v>155</v>
      </c>
      <c r="F11" s="271">
        <v>17</v>
      </c>
      <c r="G11" s="271">
        <v>13</v>
      </c>
      <c r="H11" s="271">
        <v>2</v>
      </c>
      <c r="I11" s="143"/>
    </row>
    <row r="12" spans="2:20" s="141" customFormat="1" ht="14.25" customHeight="1" x14ac:dyDescent="0.35">
      <c r="B12" s="142" t="s">
        <v>71</v>
      </c>
      <c r="C12" s="271">
        <v>85</v>
      </c>
      <c r="D12" s="271">
        <v>165</v>
      </c>
      <c r="E12" s="271">
        <v>109</v>
      </c>
      <c r="F12" s="271">
        <v>8</v>
      </c>
      <c r="G12" s="271">
        <v>9</v>
      </c>
      <c r="H12" s="271">
        <v>2</v>
      </c>
      <c r="I12" s="143"/>
    </row>
    <row r="13" spans="2:20" s="141" customFormat="1" ht="14.25" customHeight="1" x14ac:dyDescent="0.35">
      <c r="B13" s="142" t="s">
        <v>72</v>
      </c>
      <c r="C13" s="271">
        <v>10</v>
      </c>
      <c r="D13" s="271">
        <v>6</v>
      </c>
      <c r="E13" s="271">
        <v>4</v>
      </c>
      <c r="F13" s="271">
        <v>2</v>
      </c>
      <c r="G13" s="271">
        <v>1</v>
      </c>
      <c r="H13" s="271">
        <v>1</v>
      </c>
      <c r="I13" s="143"/>
    </row>
    <row r="14" spans="2:20" s="141" customFormat="1" ht="14.25" customHeight="1" x14ac:dyDescent="0.35">
      <c r="B14" s="142" t="s">
        <v>73</v>
      </c>
      <c r="C14" s="271">
        <v>46</v>
      </c>
      <c r="D14" s="271">
        <v>77</v>
      </c>
      <c r="E14" s="271">
        <v>72</v>
      </c>
      <c r="F14" s="271">
        <v>4</v>
      </c>
      <c r="G14" s="271">
        <v>7</v>
      </c>
      <c r="H14" s="271">
        <v>1</v>
      </c>
      <c r="I14" s="143"/>
    </row>
    <row r="15" spans="2:20" s="141" customFormat="1" ht="14.25" customHeight="1" x14ac:dyDescent="0.35">
      <c r="B15" s="142" t="s">
        <v>74</v>
      </c>
      <c r="C15" s="271">
        <v>52</v>
      </c>
      <c r="D15" s="271">
        <v>136</v>
      </c>
      <c r="E15" s="271">
        <v>76</v>
      </c>
      <c r="F15" s="271">
        <v>8</v>
      </c>
      <c r="G15" s="271">
        <v>14</v>
      </c>
      <c r="H15" s="271">
        <v>4</v>
      </c>
      <c r="I15" s="143"/>
    </row>
    <row r="16" spans="2:20" s="270" customFormat="1" ht="12.75" customHeight="1" x14ac:dyDescent="0.35">
      <c r="B16" s="264" t="s">
        <v>75</v>
      </c>
      <c r="C16" s="272">
        <f>SUM(C7:C15)</f>
        <v>472</v>
      </c>
      <c r="D16" s="273">
        <f>SUM(D7:D15)</f>
        <v>889</v>
      </c>
      <c r="E16" s="274">
        <f t="shared" ref="E16:H16" si="0">SUM(E7:E15)</f>
        <v>666</v>
      </c>
      <c r="F16" s="274">
        <f t="shared" si="0"/>
        <v>87</v>
      </c>
      <c r="G16" s="274">
        <f t="shared" si="0"/>
        <v>96</v>
      </c>
      <c r="H16" s="274">
        <f t="shared" si="0"/>
        <v>27</v>
      </c>
      <c r="I16" s="143"/>
      <c r="J16" s="141"/>
      <c r="K16" s="141"/>
      <c r="L16" s="141"/>
      <c r="M16" s="141"/>
      <c r="N16" s="141"/>
      <c r="O16" s="141"/>
      <c r="P16" s="141"/>
      <c r="Q16" s="141"/>
      <c r="R16" s="141"/>
      <c r="S16" s="141"/>
      <c r="T16" s="141"/>
    </row>
    <row r="17" spans="2:20" s="43" customFormat="1" ht="12.75" customHeight="1" x14ac:dyDescent="0.35">
      <c r="J17" s="141"/>
      <c r="K17" s="141"/>
      <c r="L17" s="141"/>
      <c r="M17" s="141"/>
      <c r="N17" s="141"/>
      <c r="O17" s="141"/>
      <c r="P17" s="141"/>
      <c r="Q17" s="141"/>
      <c r="R17" s="141"/>
      <c r="S17" s="141"/>
      <c r="T17" s="141"/>
    </row>
    <row r="18" spans="2:20" ht="12.75" customHeight="1" x14ac:dyDescent="0.35">
      <c r="B18" s="152" t="s">
        <v>43</v>
      </c>
      <c r="C18" s="140"/>
      <c r="D18" s="275"/>
      <c r="E18" s="275"/>
      <c r="F18" s="275"/>
      <c r="G18" s="275"/>
      <c r="H18" s="140"/>
      <c r="J18" s="141"/>
      <c r="K18" s="141"/>
      <c r="L18" s="141"/>
      <c r="M18" s="141"/>
      <c r="N18" s="141"/>
      <c r="O18" s="141"/>
      <c r="P18" s="141"/>
      <c r="Q18" s="141"/>
      <c r="R18" s="141"/>
      <c r="S18" s="141"/>
      <c r="T18" s="141"/>
    </row>
    <row r="19" spans="2:20" ht="12.75" customHeight="1" x14ac:dyDescent="0.35">
      <c r="B19" s="43" t="s">
        <v>76</v>
      </c>
      <c r="C19" s="275"/>
      <c r="D19" s="275"/>
      <c r="E19" s="275"/>
      <c r="F19" s="275"/>
      <c r="G19" s="275"/>
      <c r="H19" s="140"/>
    </row>
    <row r="20" spans="2:20" ht="12.75" customHeight="1" x14ac:dyDescent="0.35">
      <c r="B20" s="276"/>
      <c r="C20" s="275"/>
      <c r="D20" s="254"/>
      <c r="E20" s="254"/>
      <c r="F20" s="254"/>
      <c r="G20" s="254"/>
      <c r="H20" s="140"/>
    </row>
    <row r="21" spans="2:20" ht="25.5" customHeight="1" x14ac:dyDescent="0.35">
      <c r="B21" s="109" t="s">
        <v>77</v>
      </c>
      <c r="C21" s="254"/>
      <c r="D21" s="140"/>
      <c r="E21" s="140"/>
      <c r="F21" s="140"/>
      <c r="G21" s="140"/>
      <c r="H21" s="140"/>
    </row>
    <row r="22" spans="2:20" ht="12.75" customHeight="1" x14ac:dyDescent="0.35">
      <c r="C22" s="140"/>
      <c r="D22" s="140"/>
      <c r="E22" s="140"/>
      <c r="F22" s="140"/>
      <c r="G22" s="140"/>
      <c r="H22" s="140"/>
    </row>
    <row r="23" spans="2:20" ht="12.75" customHeight="1" x14ac:dyDescent="0.35">
      <c r="B23" s="152" t="s">
        <v>78</v>
      </c>
      <c r="C23" s="140"/>
    </row>
    <row r="24" spans="2:20" ht="12.75" customHeight="1" x14ac:dyDescent="0.3">
      <c r="B24" s="43" t="s">
        <v>79</v>
      </c>
      <c r="K24" s="277"/>
      <c r="L24" s="278"/>
      <c r="M24" s="278"/>
      <c r="N24" s="278"/>
      <c r="O24" s="278"/>
    </row>
    <row r="25" spans="2:20" ht="12.75" customHeight="1" x14ac:dyDescent="0.3">
      <c r="K25" s="278"/>
      <c r="L25" s="278"/>
      <c r="M25" s="278"/>
      <c r="N25" s="278"/>
      <c r="O25" s="277"/>
      <c r="P25" s="279"/>
    </row>
  </sheetData>
  <printOptions horizontalCentered="1"/>
  <pageMargins left="0.51181102362204722" right="0.51181102362204722" top="0.78740157480314965" bottom="0.35433070866141736" header="0.51181102362204722" footer="0.51181102362204722"/>
  <pageSetup paperSize="9" scale="84" orientation="portrait" horizontalDpi="4294967292" verticalDpi="4294967292" r:id="rId1"/>
  <headerFooter alignWithMargins="0"/>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24"/>
  <sheetViews>
    <sheetView showGridLines="0" zoomScaleNormal="100" zoomScaleSheetLayoutView="100" workbookViewId="0"/>
  </sheetViews>
  <sheetFormatPr defaultColWidth="9.1796875" defaultRowHeight="13" x14ac:dyDescent="0.35"/>
  <cols>
    <col min="1" max="1" width="9.1796875" style="103"/>
    <col min="2" max="2" width="20.81640625" style="103" customWidth="1"/>
    <col min="3" max="3" width="10" style="258" customWidth="1"/>
    <col min="4" max="8" width="11.26953125" style="258" customWidth="1"/>
    <col min="9" max="9" width="9.1796875" style="103"/>
    <col min="10" max="10" width="11.54296875" style="103" customWidth="1"/>
    <col min="11" max="11" width="31.453125" style="103" customWidth="1"/>
    <col min="12" max="12" width="17.453125" style="103" bestFit="1" customWidth="1"/>
    <col min="13" max="14" width="11.54296875" style="103" customWidth="1"/>
    <col min="15" max="16" width="15.7265625" style="103" customWidth="1"/>
    <col min="17" max="17" width="9.1796875" style="103"/>
    <col min="18" max="18" width="19.7265625" style="103" bestFit="1" customWidth="1"/>
    <col min="19" max="22" width="9.1796875" style="103"/>
    <col min="23" max="23" width="13.81640625" style="103" bestFit="1" customWidth="1"/>
    <col min="24" max="16384" width="9.1796875" style="103"/>
  </cols>
  <sheetData>
    <row r="2" spans="2:24" ht="18.75" customHeight="1" x14ac:dyDescent="0.3">
      <c r="B2" s="257" t="s">
        <v>80</v>
      </c>
      <c r="J2" s="144"/>
    </row>
    <row r="3" spans="2:24" ht="12.75" customHeight="1" x14ac:dyDescent="0.3">
      <c r="J3" s="145"/>
      <c r="K3" s="144"/>
      <c r="L3" s="144"/>
      <c r="M3" s="144"/>
      <c r="N3" s="144"/>
      <c r="O3" s="144"/>
      <c r="P3" s="144"/>
      <c r="Q3" s="144"/>
    </row>
    <row r="4" spans="2:24" s="259" customFormat="1" ht="12.75" customHeight="1" x14ac:dyDescent="0.3">
      <c r="C4" s="260"/>
      <c r="D4" s="260"/>
      <c r="F4" s="261" t="s">
        <v>81</v>
      </c>
      <c r="G4" s="260"/>
      <c r="H4" s="260"/>
      <c r="J4" s="145"/>
      <c r="K4" s="145"/>
      <c r="L4" s="146"/>
      <c r="M4" s="146"/>
      <c r="N4" s="146"/>
      <c r="O4" s="146"/>
      <c r="P4" s="146"/>
      <c r="Q4" s="147"/>
    </row>
    <row r="5" spans="2:24" s="152" customFormat="1" ht="12.75" customHeight="1" x14ac:dyDescent="0.3">
      <c r="C5" s="262" t="s">
        <v>60</v>
      </c>
      <c r="D5" s="261" t="s">
        <v>61</v>
      </c>
      <c r="E5" s="261" t="s">
        <v>62</v>
      </c>
      <c r="F5" s="261" t="s">
        <v>82</v>
      </c>
      <c r="G5" s="261" t="s">
        <v>64</v>
      </c>
      <c r="H5" s="261" t="s">
        <v>65</v>
      </c>
      <c r="I5" s="260" t="s">
        <v>23</v>
      </c>
      <c r="J5" s="145"/>
      <c r="K5" s="145"/>
      <c r="L5" s="146"/>
      <c r="M5" s="146"/>
      <c r="N5" s="146"/>
      <c r="O5" s="146"/>
      <c r="P5" s="146"/>
      <c r="Q5" s="146"/>
      <c r="R5" s="43"/>
    </row>
    <row r="6" spans="2:24" s="29" customFormat="1" ht="12.75" customHeight="1" x14ac:dyDescent="0.3">
      <c r="B6" s="263" t="s">
        <v>59</v>
      </c>
      <c r="C6" s="148" t="s">
        <v>54</v>
      </c>
      <c r="D6" s="148" t="s">
        <v>54</v>
      </c>
      <c r="E6" s="148" t="s">
        <v>54</v>
      </c>
      <c r="F6" s="148" t="s">
        <v>54</v>
      </c>
      <c r="G6" s="148" t="s">
        <v>54</v>
      </c>
      <c r="H6" s="148" t="s">
        <v>54</v>
      </c>
      <c r="I6" s="148" t="s">
        <v>54</v>
      </c>
      <c r="J6" s="145"/>
      <c r="K6" s="145"/>
      <c r="L6" s="146"/>
      <c r="M6" s="146"/>
      <c r="N6" s="146"/>
      <c r="O6" s="146"/>
      <c r="P6" s="146"/>
      <c r="Q6" s="146"/>
      <c r="R6" s="149"/>
      <c r="S6" s="149"/>
    </row>
    <row r="7" spans="2:24" s="29" customFormat="1" ht="14.25" customHeight="1" x14ac:dyDescent="0.3">
      <c r="B7" s="142" t="s">
        <v>66</v>
      </c>
      <c r="C7" s="357">
        <v>35422.6</v>
      </c>
      <c r="D7" s="357">
        <v>7327.2</v>
      </c>
      <c r="E7" s="357">
        <v>13483</v>
      </c>
      <c r="F7" s="357">
        <v>9419</v>
      </c>
      <c r="G7" s="357">
        <v>37035</v>
      </c>
      <c r="H7" s="357">
        <v>83252</v>
      </c>
      <c r="I7" s="357">
        <f>SUM(C7:H7)</f>
        <v>185938.8</v>
      </c>
      <c r="J7" s="150"/>
      <c r="K7" s="146"/>
      <c r="L7" s="146"/>
      <c r="M7" s="146"/>
      <c r="N7" s="146"/>
      <c r="O7" s="146"/>
      <c r="P7" s="146"/>
      <c r="Q7" s="151"/>
      <c r="R7" s="149"/>
      <c r="S7" s="149"/>
    </row>
    <row r="8" spans="2:24" s="29" customFormat="1" ht="14.25" customHeight="1" x14ac:dyDescent="0.3">
      <c r="B8" s="142" t="s">
        <v>67</v>
      </c>
      <c r="C8" s="357">
        <v>57456</v>
      </c>
      <c r="D8" s="357">
        <v>6619.7</v>
      </c>
      <c r="E8" s="357">
        <v>19485</v>
      </c>
      <c r="F8" s="357">
        <v>10901</v>
      </c>
      <c r="G8" s="357">
        <v>61115.1</v>
      </c>
      <c r="H8" s="357">
        <v>412204</v>
      </c>
      <c r="I8" s="357">
        <f t="shared" ref="I8:I15" si="0">SUM(C8:H8)</f>
        <v>567780.80000000005</v>
      </c>
      <c r="J8" s="145"/>
      <c r="K8" s="103"/>
      <c r="L8" s="103"/>
      <c r="M8" s="103"/>
      <c r="N8" s="103"/>
      <c r="O8" s="103"/>
      <c r="P8" s="103"/>
      <c r="Q8" s="103"/>
      <c r="R8" s="103"/>
      <c r="S8" s="149"/>
    </row>
    <row r="9" spans="2:24" s="29" customFormat="1" ht="14.25" customHeight="1" x14ac:dyDescent="0.3">
      <c r="B9" s="142" t="s">
        <v>68</v>
      </c>
      <c r="C9" s="357">
        <v>16876</v>
      </c>
      <c r="D9" s="357">
        <v>2442.5</v>
      </c>
      <c r="E9" s="357">
        <v>11060</v>
      </c>
      <c r="F9" s="357">
        <v>4849.6000000000004</v>
      </c>
      <c r="G9" s="357">
        <v>37453.1</v>
      </c>
      <c r="H9" s="357">
        <v>83417.5</v>
      </c>
      <c r="I9" s="357">
        <f t="shared" si="0"/>
        <v>156098.70000000001</v>
      </c>
      <c r="J9" s="145"/>
      <c r="K9" s="103"/>
      <c r="L9" s="103"/>
      <c r="M9" s="103"/>
      <c r="N9" s="103"/>
      <c r="O9" s="103"/>
      <c r="P9" s="103"/>
      <c r="Q9" s="103"/>
      <c r="R9" s="103"/>
      <c r="S9" s="103"/>
      <c r="T9" s="103"/>
      <c r="U9" s="103"/>
    </row>
    <row r="10" spans="2:24" s="29" customFormat="1" ht="14.25" customHeight="1" x14ac:dyDescent="0.3">
      <c r="B10" s="142" t="s">
        <v>69</v>
      </c>
      <c r="C10" s="357">
        <v>21928.9</v>
      </c>
      <c r="D10" s="357">
        <v>3326</v>
      </c>
      <c r="E10" s="357">
        <v>7699.8</v>
      </c>
      <c r="F10" s="357">
        <v>3566</v>
      </c>
      <c r="G10" s="357">
        <v>12363.1</v>
      </c>
      <c r="H10" s="357">
        <v>84862.3</v>
      </c>
      <c r="I10" s="357">
        <f t="shared" si="0"/>
        <v>133746.1</v>
      </c>
      <c r="J10" s="145"/>
      <c r="K10" s="103"/>
      <c r="L10" s="103"/>
      <c r="M10" s="103"/>
      <c r="N10" s="103"/>
      <c r="O10" s="103"/>
      <c r="P10" s="103"/>
      <c r="Q10" s="103"/>
      <c r="R10" s="103"/>
      <c r="S10" s="103"/>
      <c r="T10" s="103"/>
      <c r="U10" s="103"/>
    </row>
    <row r="11" spans="2:24" s="29" customFormat="1" ht="14.25" customHeight="1" x14ac:dyDescent="0.3">
      <c r="B11" s="142" t="s">
        <v>70</v>
      </c>
      <c r="C11" s="357">
        <v>44957.4</v>
      </c>
      <c r="D11" s="357">
        <v>12492.7</v>
      </c>
      <c r="E11" s="357">
        <v>30337.1</v>
      </c>
      <c r="F11" s="357">
        <v>8799.9</v>
      </c>
      <c r="G11" s="357">
        <v>23208.6</v>
      </c>
      <c r="H11" s="357">
        <v>40181.199999999997</v>
      </c>
      <c r="I11" s="357">
        <f t="shared" si="0"/>
        <v>159976.90000000002</v>
      </c>
      <c r="J11" s="145"/>
      <c r="K11" s="103"/>
      <c r="L11" s="103"/>
      <c r="M11" s="103"/>
      <c r="N11" s="103"/>
      <c r="O11" s="103"/>
      <c r="P11" s="103"/>
      <c r="Q11" s="103"/>
      <c r="R11" s="103"/>
      <c r="S11" s="103"/>
      <c r="T11" s="103"/>
      <c r="U11" s="103"/>
    </row>
    <row r="12" spans="2:24" s="29" customFormat="1" ht="14.25" customHeight="1" x14ac:dyDescent="0.3">
      <c r="B12" s="142" t="s">
        <v>71</v>
      </c>
      <c r="C12" s="357">
        <v>24769</v>
      </c>
      <c r="D12" s="357">
        <v>10519.3</v>
      </c>
      <c r="E12" s="357">
        <v>19303.8</v>
      </c>
      <c r="F12" s="357">
        <v>4848.2</v>
      </c>
      <c r="G12" s="357">
        <v>25400.6</v>
      </c>
      <c r="H12" s="357">
        <v>81957</v>
      </c>
      <c r="I12" s="357">
        <f t="shared" si="0"/>
        <v>166797.9</v>
      </c>
      <c r="J12" s="145"/>
      <c r="K12" s="103"/>
      <c r="L12" s="103"/>
      <c r="M12" s="103"/>
      <c r="N12" s="103"/>
      <c r="O12" s="103"/>
      <c r="P12" s="103"/>
      <c r="Q12" s="103"/>
      <c r="R12" s="103"/>
      <c r="S12" s="103"/>
      <c r="T12" s="103"/>
      <c r="U12" s="103"/>
      <c r="V12" s="146"/>
      <c r="W12" s="146"/>
      <c r="X12" s="147"/>
    </row>
    <row r="13" spans="2:24" s="29" customFormat="1" ht="14.25" customHeight="1" x14ac:dyDescent="0.3">
      <c r="B13" s="142" t="s">
        <v>72</v>
      </c>
      <c r="C13" s="357">
        <v>2781</v>
      </c>
      <c r="D13" s="357">
        <v>413</v>
      </c>
      <c r="E13" s="357">
        <v>612</v>
      </c>
      <c r="F13" s="357">
        <v>617</v>
      </c>
      <c r="G13" s="357">
        <v>1982</v>
      </c>
      <c r="H13" s="357">
        <v>25017</v>
      </c>
      <c r="I13" s="357">
        <f t="shared" si="0"/>
        <v>31422</v>
      </c>
      <c r="K13" s="103"/>
      <c r="L13" s="103"/>
      <c r="M13" s="103"/>
      <c r="N13" s="103"/>
      <c r="O13" s="103"/>
      <c r="P13" s="103"/>
      <c r="Q13" s="103"/>
      <c r="R13" s="103"/>
      <c r="S13" s="103"/>
      <c r="T13" s="103"/>
      <c r="U13" s="103"/>
      <c r="V13" s="147"/>
      <c r="W13" s="147"/>
      <c r="X13" s="147"/>
    </row>
    <row r="14" spans="2:24" s="29" customFormat="1" ht="14.25" customHeight="1" x14ac:dyDescent="0.35">
      <c r="B14" s="142" t="s">
        <v>73</v>
      </c>
      <c r="C14" s="357">
        <v>32686.5</v>
      </c>
      <c r="D14" s="357">
        <v>4851.2</v>
      </c>
      <c r="E14" s="357">
        <v>12953.9</v>
      </c>
      <c r="F14" s="357">
        <v>2110.5</v>
      </c>
      <c r="G14" s="357">
        <v>11791.7</v>
      </c>
      <c r="H14" s="357">
        <v>32466</v>
      </c>
      <c r="I14" s="357">
        <f t="shared" si="0"/>
        <v>96859.8</v>
      </c>
      <c r="K14" s="103"/>
      <c r="L14" s="103"/>
      <c r="M14" s="103"/>
      <c r="N14" s="103"/>
      <c r="O14" s="103"/>
      <c r="P14" s="103"/>
      <c r="Q14" s="103"/>
      <c r="R14" s="103"/>
      <c r="S14" s="103"/>
      <c r="T14" s="103"/>
      <c r="U14" s="103"/>
    </row>
    <row r="15" spans="2:24" s="152" customFormat="1" ht="14.25" customHeight="1" x14ac:dyDescent="0.35">
      <c r="B15" s="142" t="s">
        <v>74</v>
      </c>
      <c r="C15" s="357">
        <v>43193</v>
      </c>
      <c r="D15" s="357">
        <v>8764</v>
      </c>
      <c r="E15" s="357">
        <v>16437.8</v>
      </c>
      <c r="F15" s="357">
        <v>6501.9</v>
      </c>
      <c r="G15" s="357">
        <v>31397</v>
      </c>
      <c r="H15" s="357">
        <v>99831.8</v>
      </c>
      <c r="I15" s="357">
        <f t="shared" si="0"/>
        <v>206125.5</v>
      </c>
      <c r="K15" s="103"/>
      <c r="L15" s="103"/>
      <c r="M15" s="103"/>
      <c r="N15" s="103"/>
      <c r="O15" s="103"/>
      <c r="P15" s="103"/>
      <c r="Q15" s="103"/>
      <c r="R15" s="103"/>
      <c r="S15" s="103"/>
      <c r="T15" s="103"/>
      <c r="U15" s="103"/>
    </row>
    <row r="16" spans="2:24" s="43" customFormat="1" ht="12.75" customHeight="1" x14ac:dyDescent="0.35">
      <c r="B16" s="264" t="s">
        <v>42</v>
      </c>
      <c r="C16" s="358">
        <f>SUM(C7:C15)</f>
        <v>280070.40000000002</v>
      </c>
      <c r="D16" s="358">
        <f t="shared" ref="D16:H16" si="1">SUM(D7:D15)</f>
        <v>56755.6</v>
      </c>
      <c r="E16" s="358">
        <f t="shared" si="1"/>
        <v>131372.4</v>
      </c>
      <c r="F16" s="358">
        <f t="shared" si="1"/>
        <v>51613.1</v>
      </c>
      <c r="G16" s="358">
        <f t="shared" si="1"/>
        <v>241746.20000000004</v>
      </c>
      <c r="H16" s="358">
        <f t="shared" si="1"/>
        <v>943188.8</v>
      </c>
      <c r="I16" s="358">
        <f>SUM(I7:I15)-1</f>
        <v>1704745.5</v>
      </c>
      <c r="J16" s="152"/>
      <c r="K16" s="103"/>
      <c r="L16" s="103"/>
      <c r="M16" s="103"/>
      <c r="N16" s="103"/>
      <c r="O16" s="103"/>
      <c r="P16" s="103"/>
      <c r="Q16" s="103"/>
      <c r="R16" s="103"/>
      <c r="S16" s="103"/>
      <c r="T16" s="103"/>
      <c r="U16" s="103"/>
    </row>
    <row r="17" spans="2:8" ht="12.75" customHeight="1" x14ac:dyDescent="0.35">
      <c r="C17" s="140"/>
      <c r="D17" s="140"/>
      <c r="E17" s="140"/>
      <c r="F17" s="140"/>
      <c r="G17" s="140"/>
      <c r="H17" s="140"/>
    </row>
    <row r="18" spans="2:8" ht="12.75" customHeight="1" x14ac:dyDescent="0.35">
      <c r="C18" s="140"/>
      <c r="D18" s="140"/>
      <c r="E18" s="140"/>
      <c r="F18" s="140"/>
      <c r="G18" s="140"/>
      <c r="H18" s="140"/>
    </row>
    <row r="19" spans="2:8" ht="12.75" customHeight="1" x14ac:dyDescent="0.35"/>
    <row r="20" spans="2:8" ht="12.75" customHeight="1" x14ac:dyDescent="0.35">
      <c r="B20" s="265"/>
      <c r="C20" s="140"/>
      <c r="D20" s="140"/>
      <c r="E20" s="140"/>
      <c r="F20" s="140"/>
      <c r="G20" s="140"/>
      <c r="H20" s="140"/>
    </row>
    <row r="21" spans="2:8" ht="12.75" customHeight="1" x14ac:dyDescent="0.35">
      <c r="B21" s="266" t="s">
        <v>50</v>
      </c>
      <c r="C21" s="140"/>
      <c r="D21" s="140"/>
      <c r="E21" s="140"/>
      <c r="F21" s="140"/>
      <c r="G21" s="140"/>
      <c r="H21" s="140"/>
    </row>
    <row r="22" spans="2:8" ht="15.75" customHeight="1" x14ac:dyDescent="0.35"/>
    <row r="23" spans="2:8" ht="15.75" customHeight="1" x14ac:dyDescent="0.35"/>
    <row r="24" spans="2:8" ht="16.5" customHeight="1" x14ac:dyDescent="0.35"/>
  </sheetData>
  <printOptions horizontalCentered="1"/>
  <pageMargins left="0.51181102362204722" right="0.51181102362204722" top="0.78740157480314965" bottom="0.35433070866141736" header="0.51181102362204722" footer="0.51181102362204722"/>
  <pageSetup paperSize="9" scale="84"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13"/>
  <sheetViews>
    <sheetView showGridLines="0" topLeftCell="A67" zoomScaleNormal="100" workbookViewId="0"/>
  </sheetViews>
  <sheetFormatPr defaultColWidth="9.1796875" defaultRowHeight="11.5" x14ac:dyDescent="0.35"/>
  <cols>
    <col min="1" max="1" width="9.1796875" style="4"/>
    <col min="2" max="2" width="25.7265625" style="4" customWidth="1"/>
    <col min="3" max="3" width="15.54296875" style="206" customWidth="1"/>
    <col min="4" max="4" width="17.54296875" style="97" bestFit="1" customWidth="1"/>
    <col min="5" max="5" width="15.54296875" style="97" customWidth="1"/>
    <col min="6" max="6" width="12.7265625" style="97" customWidth="1"/>
    <col min="7" max="7" width="12.7265625" style="168" customWidth="1"/>
    <col min="8" max="8" width="12.7265625" style="94" customWidth="1"/>
    <col min="9" max="9" width="12.7265625" style="4" customWidth="1"/>
    <col min="10" max="10" width="11.7265625" style="4" customWidth="1"/>
    <col min="11" max="15" width="9.1796875" style="4"/>
    <col min="16" max="17" width="13.54296875" style="162" customWidth="1"/>
    <col min="18" max="18" width="16" style="4" customWidth="1"/>
    <col min="19" max="16384" width="9.1796875" style="4"/>
  </cols>
  <sheetData>
    <row r="2" spans="2:17" s="335" customFormat="1" ht="17.25" customHeight="1" x14ac:dyDescent="0.35">
      <c r="B2" s="153" t="s">
        <v>83</v>
      </c>
      <c r="C2" s="154"/>
      <c r="D2" s="155"/>
      <c r="E2" s="155"/>
      <c r="F2" s="155"/>
      <c r="G2" s="156"/>
      <c r="H2" s="155"/>
    </row>
    <row r="3" spans="2:17" s="335" customFormat="1" ht="13.5" customHeight="1" x14ac:dyDescent="0.35">
      <c r="B3" s="59" t="s">
        <v>84</v>
      </c>
      <c r="C3" s="154"/>
      <c r="D3" s="155"/>
      <c r="E3" s="155"/>
      <c r="F3" s="155"/>
      <c r="G3" s="156"/>
      <c r="H3" s="155"/>
    </row>
    <row r="4" spans="2:17" ht="11.25" customHeight="1" x14ac:dyDescent="0.35">
      <c r="B4" s="3"/>
      <c r="C4" s="245"/>
      <c r="D4" s="102"/>
      <c r="E4" s="102"/>
      <c r="F4" s="102"/>
      <c r="G4" s="246"/>
      <c r="H4" s="102"/>
      <c r="I4" s="3"/>
      <c r="P4" s="4"/>
      <c r="Q4" s="4"/>
    </row>
    <row r="5" spans="2:17" s="337" customFormat="1" x14ac:dyDescent="0.35">
      <c r="B5" s="336"/>
      <c r="C5" s="157" t="s">
        <v>85</v>
      </c>
      <c r="D5" s="157" t="s">
        <v>86</v>
      </c>
      <c r="E5" s="247" t="s">
        <v>87</v>
      </c>
      <c r="F5" s="171"/>
      <c r="G5" s="248"/>
      <c r="H5" s="171"/>
      <c r="I5" s="336"/>
    </row>
    <row r="6" spans="2:17" s="15" customFormat="1" ht="13" x14ac:dyDescent="0.35">
      <c r="B6" s="338" t="s">
        <v>88</v>
      </c>
      <c r="C6" s="158" t="s">
        <v>89</v>
      </c>
      <c r="D6" s="158" t="s">
        <v>90</v>
      </c>
      <c r="E6" s="158" t="s">
        <v>91</v>
      </c>
      <c r="F6" s="249"/>
      <c r="G6" s="250"/>
      <c r="H6" s="216"/>
      <c r="I6" s="71"/>
    </row>
    <row r="7" spans="2:17" ht="12" customHeight="1" x14ac:dyDescent="0.35">
      <c r="B7" s="339" t="s">
        <v>92</v>
      </c>
      <c r="C7" s="159"/>
      <c r="D7" s="159"/>
      <c r="E7" s="159"/>
      <c r="F7" s="172"/>
      <c r="G7" s="248"/>
      <c r="H7" s="171"/>
      <c r="I7" s="337"/>
      <c r="J7" s="337"/>
      <c r="K7" s="336"/>
      <c r="L7" s="336"/>
      <c r="P7" s="4"/>
      <c r="Q7" s="4"/>
    </row>
    <row r="8" spans="2:17" ht="12" customHeight="1" x14ac:dyDescent="0.35">
      <c r="B8" s="58" t="s">
        <v>93</v>
      </c>
      <c r="C8" s="163">
        <v>75091.399999999994</v>
      </c>
      <c r="D8" s="163">
        <v>8087</v>
      </c>
      <c r="E8" s="163">
        <f>SUM(C8:D8)</f>
        <v>83178.399999999994</v>
      </c>
      <c r="F8" s="102"/>
      <c r="G8"/>
      <c r="H8"/>
      <c r="I8" s="337"/>
      <c r="J8" s="337"/>
      <c r="K8" s="336"/>
      <c r="L8" s="336"/>
      <c r="P8" s="4"/>
      <c r="Q8" s="4"/>
    </row>
    <row r="9" spans="2:17" ht="11.25" customHeight="1" x14ac:dyDescent="0.35">
      <c r="B9" s="58" t="s">
        <v>94</v>
      </c>
      <c r="C9" s="163">
        <v>25850.7</v>
      </c>
      <c r="D9" s="163">
        <v>3704</v>
      </c>
      <c r="E9" s="163">
        <f>SUM(C9:D9)</f>
        <v>29554.7</v>
      </c>
      <c r="G9"/>
      <c r="H9"/>
      <c r="I9" s="337"/>
      <c r="J9" s="337"/>
      <c r="K9" s="336"/>
      <c r="L9" s="336"/>
      <c r="P9" s="4"/>
      <c r="Q9" s="4"/>
    </row>
    <row r="10" spans="2:17" ht="12" customHeight="1" x14ac:dyDescent="0.35">
      <c r="B10" s="58" t="s">
        <v>95</v>
      </c>
      <c r="C10" s="163">
        <v>30391</v>
      </c>
      <c r="D10" s="163">
        <v>4829</v>
      </c>
      <c r="E10" s="163">
        <f>SUM(C10:D10)</f>
        <v>35220</v>
      </c>
      <c r="F10" s="172"/>
      <c r="G10"/>
      <c r="H10"/>
      <c r="I10" s="337"/>
      <c r="J10" s="337"/>
      <c r="K10" s="336"/>
      <c r="L10" s="336"/>
      <c r="P10" s="4"/>
      <c r="Q10" s="4"/>
    </row>
    <row r="11" spans="2:17" ht="12" customHeight="1" x14ac:dyDescent="0.35">
      <c r="B11" s="58" t="s">
        <v>96</v>
      </c>
      <c r="C11" s="163">
        <v>31740.7</v>
      </c>
      <c r="D11" s="163">
        <v>6245</v>
      </c>
      <c r="E11" s="163">
        <f>SUM(C11:D11)</f>
        <v>37985.699999999997</v>
      </c>
      <c r="F11" s="248"/>
      <c r="G11"/>
      <c r="H11"/>
      <c r="I11" s="337"/>
      <c r="J11" s="337"/>
      <c r="K11" s="336"/>
      <c r="L11" s="336"/>
      <c r="M11" s="340"/>
      <c r="P11" s="4"/>
      <c r="Q11" s="4"/>
    </row>
    <row r="12" spans="2:17" s="340" customFormat="1" ht="12" customHeight="1" x14ac:dyDescent="0.35">
      <c r="B12" s="341" t="s">
        <v>97</v>
      </c>
      <c r="C12" s="164">
        <f>SUM(C8:C11)</f>
        <v>163073.79999999999</v>
      </c>
      <c r="D12" s="164">
        <f>SUM(D8:D11)</f>
        <v>22865</v>
      </c>
      <c r="E12" s="164">
        <f>SUM(E8:E11)</f>
        <v>185938.8</v>
      </c>
      <c r="F12" s="248"/>
      <c r="G12" s="187"/>
      <c r="H12" s="171"/>
      <c r="I12" s="337"/>
      <c r="J12" s="337"/>
      <c r="K12" s="336"/>
      <c r="L12" s="336"/>
      <c r="M12" s="4"/>
    </row>
    <row r="13" spans="2:17" ht="12" customHeight="1" x14ac:dyDescent="0.35">
      <c r="B13" s="339" t="s">
        <v>98</v>
      </c>
      <c r="C13" s="161"/>
      <c r="D13" s="160"/>
      <c r="E13" s="160"/>
      <c r="F13" s="248"/>
      <c r="H13" s="171"/>
      <c r="I13" s="337"/>
      <c r="J13" s="337"/>
      <c r="K13" s="336"/>
      <c r="L13" s="336"/>
      <c r="P13" s="4"/>
      <c r="Q13" s="4"/>
    </row>
    <row r="14" spans="2:17" s="340" customFormat="1" ht="12" customHeight="1" x14ac:dyDescent="0.35">
      <c r="B14" s="58" t="s">
        <v>99</v>
      </c>
      <c r="C14" s="163">
        <v>22092</v>
      </c>
      <c r="D14" s="163">
        <v>1376</v>
      </c>
      <c r="E14" s="163">
        <f>SUM(C14:D14)</f>
        <v>23468</v>
      </c>
      <c r="F14" s="248"/>
      <c r="G14" s="187"/>
      <c r="H14" s="171"/>
      <c r="I14" s="337"/>
      <c r="J14" s="337"/>
      <c r="K14" s="336"/>
      <c r="L14" s="336"/>
      <c r="M14" s="4"/>
    </row>
    <row r="15" spans="2:17" s="340" customFormat="1" ht="12" customHeight="1" x14ac:dyDescent="0.35">
      <c r="B15" s="58" t="s">
        <v>100</v>
      </c>
      <c r="C15" s="163">
        <v>2485.5</v>
      </c>
      <c r="D15" s="163">
        <v>907</v>
      </c>
      <c r="E15" s="163">
        <f t="shared" ref="E15:E30" si="0">SUM(C15:D15)</f>
        <v>3392.5</v>
      </c>
      <c r="F15" s="248"/>
      <c r="G15" s="187"/>
      <c r="H15" s="171"/>
      <c r="I15" s="337"/>
      <c r="J15" s="337"/>
      <c r="K15" s="336"/>
      <c r="L15" s="336"/>
      <c r="M15" s="4"/>
    </row>
    <row r="16" spans="2:17" s="340" customFormat="1" ht="12" customHeight="1" x14ac:dyDescent="0.35">
      <c r="B16" s="58" t="s">
        <v>101</v>
      </c>
      <c r="C16" s="163">
        <v>15055.2</v>
      </c>
      <c r="D16" s="163">
        <v>2294</v>
      </c>
      <c r="E16" s="163">
        <f t="shared" si="0"/>
        <v>17349.2</v>
      </c>
      <c r="F16" s="248"/>
      <c r="G16" s="187"/>
      <c r="H16" s="171"/>
      <c r="I16" s="337"/>
      <c r="J16" s="337"/>
      <c r="K16" s="336"/>
      <c r="L16" s="336"/>
      <c r="M16" s="4"/>
    </row>
    <row r="17" spans="2:17" s="340" customFormat="1" ht="12" customHeight="1" x14ac:dyDescent="0.35">
      <c r="B17" s="58" t="s">
        <v>102</v>
      </c>
      <c r="C17" s="163">
        <v>925</v>
      </c>
      <c r="D17" s="163">
        <v>354</v>
      </c>
      <c r="E17" s="163">
        <f t="shared" si="0"/>
        <v>1279</v>
      </c>
      <c r="F17" s="248"/>
      <c r="G17" s="187"/>
      <c r="H17" s="171"/>
      <c r="I17" s="337"/>
      <c r="J17" s="337"/>
      <c r="K17" s="336"/>
      <c r="L17" s="336"/>
      <c r="M17" s="4"/>
    </row>
    <row r="18" spans="2:17" ht="12" customHeight="1" x14ac:dyDescent="0.35">
      <c r="B18" s="58" t="s">
        <v>103</v>
      </c>
      <c r="C18" s="163">
        <v>1</v>
      </c>
      <c r="D18" s="163">
        <v>0</v>
      </c>
      <c r="E18" s="163">
        <f t="shared" si="0"/>
        <v>1</v>
      </c>
      <c r="F18" s="248"/>
      <c r="H18" s="171"/>
      <c r="I18" s="337"/>
      <c r="J18" s="337"/>
      <c r="K18" s="336"/>
      <c r="L18" s="336"/>
      <c r="P18" s="4"/>
      <c r="Q18" s="4"/>
    </row>
    <row r="19" spans="2:17" ht="12" customHeight="1" x14ac:dyDescent="0.35">
      <c r="B19" s="58" t="s">
        <v>104</v>
      </c>
      <c r="C19" s="163">
        <v>1268</v>
      </c>
      <c r="D19" s="163">
        <v>1057</v>
      </c>
      <c r="E19" s="163">
        <f t="shared" si="0"/>
        <v>2325</v>
      </c>
      <c r="F19" s="248"/>
      <c r="H19" s="171"/>
      <c r="I19" s="337"/>
      <c r="J19" s="337"/>
      <c r="K19" s="336"/>
      <c r="L19" s="336"/>
      <c r="P19" s="4"/>
      <c r="Q19" s="4"/>
    </row>
    <row r="20" spans="2:17" ht="12" customHeight="1" x14ac:dyDescent="0.35">
      <c r="B20" s="58" t="s">
        <v>105</v>
      </c>
      <c r="C20" s="163">
        <v>2103</v>
      </c>
      <c r="D20" s="163">
        <v>2327</v>
      </c>
      <c r="E20" s="163">
        <f t="shared" si="0"/>
        <v>4430</v>
      </c>
      <c r="F20" s="248"/>
      <c r="H20" s="171"/>
      <c r="I20" s="337"/>
      <c r="J20" s="337"/>
      <c r="K20" s="336"/>
      <c r="L20" s="336"/>
      <c r="P20" s="4"/>
      <c r="Q20" s="4"/>
    </row>
    <row r="21" spans="2:17" ht="12" customHeight="1" x14ac:dyDescent="0.35">
      <c r="B21" s="58" t="s">
        <v>106</v>
      </c>
      <c r="C21" s="163">
        <v>16978</v>
      </c>
      <c r="D21" s="163">
        <v>6759</v>
      </c>
      <c r="E21" s="163">
        <f t="shared" si="0"/>
        <v>23737</v>
      </c>
      <c r="F21" s="248"/>
      <c r="H21" s="171"/>
      <c r="I21" s="337"/>
      <c r="J21" s="337"/>
      <c r="K21" s="336"/>
      <c r="L21" s="336"/>
      <c r="P21" s="4"/>
      <c r="Q21" s="4"/>
    </row>
    <row r="22" spans="2:17" ht="12" customHeight="1" x14ac:dyDescent="0.35">
      <c r="B22" s="58" t="s">
        <v>107</v>
      </c>
      <c r="C22" s="163">
        <v>41761</v>
      </c>
      <c r="D22" s="163">
        <v>8359</v>
      </c>
      <c r="E22" s="163">
        <f t="shared" si="0"/>
        <v>50120</v>
      </c>
      <c r="F22" s="248"/>
      <c r="H22" s="171"/>
      <c r="I22" s="337"/>
      <c r="J22" s="337"/>
      <c r="K22" s="336"/>
      <c r="L22" s="336"/>
      <c r="P22" s="4"/>
      <c r="Q22" s="4"/>
    </row>
    <row r="23" spans="2:17" ht="12" customHeight="1" x14ac:dyDescent="0.35">
      <c r="B23" s="58" t="s">
        <v>108</v>
      </c>
      <c r="C23" s="163">
        <v>60075</v>
      </c>
      <c r="D23" s="163">
        <v>1579</v>
      </c>
      <c r="E23" s="163">
        <f t="shared" si="0"/>
        <v>61654</v>
      </c>
      <c r="F23" s="248"/>
      <c r="H23" s="171"/>
      <c r="I23" s="337"/>
      <c r="J23" s="337"/>
      <c r="K23" s="336"/>
      <c r="L23" s="336"/>
      <c r="P23" s="4"/>
      <c r="Q23" s="4"/>
    </row>
    <row r="24" spans="2:17" ht="12" customHeight="1" x14ac:dyDescent="0.35">
      <c r="B24" s="58" t="s">
        <v>109</v>
      </c>
      <c r="C24" s="163">
        <v>170201.5</v>
      </c>
      <c r="D24" s="163">
        <v>6713</v>
      </c>
      <c r="E24" s="163">
        <f t="shared" si="0"/>
        <v>176914.5</v>
      </c>
      <c r="F24" s="248"/>
      <c r="H24" s="171"/>
      <c r="I24" s="337"/>
      <c r="J24" s="337"/>
      <c r="K24" s="336"/>
      <c r="L24" s="336"/>
      <c r="P24" s="4"/>
      <c r="Q24" s="4"/>
    </row>
    <row r="25" spans="2:17" ht="12" customHeight="1" x14ac:dyDescent="0.35">
      <c r="B25" s="58" t="s">
        <v>110</v>
      </c>
      <c r="C25" s="163">
        <v>71</v>
      </c>
      <c r="D25" s="163">
        <v>39</v>
      </c>
      <c r="E25" s="163">
        <f t="shared" si="0"/>
        <v>110</v>
      </c>
      <c r="F25" s="248"/>
      <c r="H25" s="171"/>
      <c r="I25" s="337"/>
      <c r="J25" s="337"/>
      <c r="K25" s="336"/>
      <c r="L25" s="336"/>
      <c r="P25" s="4"/>
      <c r="Q25" s="4"/>
    </row>
    <row r="26" spans="2:17" ht="12" customHeight="1" x14ac:dyDescent="0.35">
      <c r="B26" s="58" t="s">
        <v>111</v>
      </c>
      <c r="C26" s="163">
        <v>20647.599999999999</v>
      </c>
      <c r="D26" s="163">
        <v>3089</v>
      </c>
      <c r="E26" s="163">
        <f t="shared" si="0"/>
        <v>23736.6</v>
      </c>
      <c r="F26" s="248"/>
      <c r="H26" s="171"/>
      <c r="I26" s="337"/>
      <c r="J26" s="337"/>
      <c r="K26" s="336"/>
      <c r="L26" s="336"/>
      <c r="P26" s="4"/>
      <c r="Q26" s="4"/>
    </row>
    <row r="27" spans="2:17" ht="12" customHeight="1" x14ac:dyDescent="0.35">
      <c r="B27" s="58" t="s">
        <v>112</v>
      </c>
      <c r="C27" s="163">
        <v>48770</v>
      </c>
      <c r="D27" s="163">
        <v>5272</v>
      </c>
      <c r="E27" s="163">
        <f t="shared" si="0"/>
        <v>54042</v>
      </c>
      <c r="F27" s="248"/>
      <c r="H27" s="171"/>
      <c r="I27" s="337"/>
      <c r="J27" s="337"/>
      <c r="K27" s="336"/>
      <c r="L27" s="336"/>
      <c r="P27" s="4"/>
      <c r="Q27" s="4"/>
    </row>
    <row r="28" spans="2:17" ht="12" customHeight="1" x14ac:dyDescent="0.35">
      <c r="B28" s="58" t="s">
        <v>113</v>
      </c>
      <c r="C28" s="163">
        <v>68</v>
      </c>
      <c r="D28" s="163">
        <v>3</v>
      </c>
      <c r="E28" s="163">
        <f t="shared" si="0"/>
        <v>71</v>
      </c>
      <c r="F28" s="248"/>
      <c r="H28" s="171"/>
      <c r="I28" s="337"/>
      <c r="J28" s="337"/>
      <c r="K28" s="336"/>
      <c r="L28" s="336"/>
      <c r="P28" s="4"/>
      <c r="Q28" s="4"/>
    </row>
    <row r="29" spans="2:17" ht="12" customHeight="1" x14ac:dyDescent="0.35">
      <c r="B29" s="58" t="s">
        <v>114</v>
      </c>
      <c r="C29" s="163">
        <v>103682</v>
      </c>
      <c r="D29" s="163">
        <v>4283</v>
      </c>
      <c r="E29" s="163">
        <f t="shared" si="0"/>
        <v>107965</v>
      </c>
      <c r="F29" s="248"/>
      <c r="H29" s="171"/>
      <c r="I29" s="337"/>
      <c r="J29" s="337"/>
      <c r="K29" s="336"/>
      <c r="L29" s="336"/>
      <c r="P29" s="4"/>
      <c r="Q29" s="4"/>
    </row>
    <row r="30" spans="2:17" ht="12" customHeight="1" x14ac:dyDescent="0.35">
      <c r="B30" s="58" t="s">
        <v>115</v>
      </c>
      <c r="C30" s="163">
        <v>14938</v>
      </c>
      <c r="D30" s="163">
        <v>2248</v>
      </c>
      <c r="E30" s="163">
        <f t="shared" si="0"/>
        <v>17186</v>
      </c>
      <c r="F30" s="248"/>
      <c r="H30" s="171"/>
      <c r="I30" s="337"/>
      <c r="J30" s="337"/>
      <c r="K30" s="336"/>
      <c r="L30" s="336"/>
      <c r="M30" s="340"/>
      <c r="P30" s="4"/>
      <c r="Q30" s="4"/>
    </row>
    <row r="31" spans="2:17" s="340" customFormat="1" ht="12" customHeight="1" x14ac:dyDescent="0.35">
      <c r="B31" s="341" t="s">
        <v>97</v>
      </c>
      <c r="C31" s="164">
        <f>SUM(C14:C30)</f>
        <v>521121.8</v>
      </c>
      <c r="D31" s="164">
        <f>SUM(D14:D30)</f>
        <v>46659</v>
      </c>
      <c r="E31" s="164">
        <f>SUM(E14:E30)</f>
        <v>567780.80000000005</v>
      </c>
      <c r="F31" s="248"/>
      <c r="G31" s="187"/>
      <c r="H31" s="171"/>
      <c r="I31" s="337"/>
      <c r="J31" s="337"/>
      <c r="K31" s="336"/>
      <c r="L31" s="336"/>
      <c r="M31" s="4"/>
    </row>
    <row r="32" spans="2:17" ht="12" customHeight="1" x14ac:dyDescent="0.35">
      <c r="B32" s="339" t="s">
        <v>116</v>
      </c>
      <c r="C32" s="161"/>
      <c r="D32" s="160"/>
      <c r="E32" s="160"/>
      <c r="F32" s="248"/>
      <c r="H32" s="171"/>
      <c r="I32" s="337"/>
      <c r="J32" s="337"/>
      <c r="K32" s="336"/>
      <c r="L32" s="336"/>
      <c r="P32" s="4"/>
      <c r="Q32" s="4"/>
    </row>
    <row r="33" spans="2:17" ht="12" customHeight="1" x14ac:dyDescent="0.35">
      <c r="B33" s="58" t="s">
        <v>117</v>
      </c>
      <c r="C33" s="163">
        <v>141580.70000000001</v>
      </c>
      <c r="D33" s="163">
        <v>14518</v>
      </c>
      <c r="E33" s="163">
        <f t="shared" ref="E33" si="1">SUM(C33:D33)</f>
        <v>156098.70000000001</v>
      </c>
      <c r="F33" s="248"/>
      <c r="H33" s="171"/>
      <c r="I33" s="337"/>
      <c r="J33" s="337"/>
      <c r="K33" s="336"/>
      <c r="L33" s="336"/>
      <c r="M33" s="340"/>
      <c r="P33" s="4"/>
      <c r="Q33" s="4"/>
    </row>
    <row r="34" spans="2:17" s="340" customFormat="1" ht="12" customHeight="1" x14ac:dyDescent="0.35">
      <c r="B34" s="341" t="s">
        <v>97</v>
      </c>
      <c r="C34" s="164">
        <f>C33</f>
        <v>141580.70000000001</v>
      </c>
      <c r="D34" s="164">
        <f>D33</f>
        <v>14518</v>
      </c>
      <c r="E34" s="164">
        <f>E33</f>
        <v>156098.70000000001</v>
      </c>
      <c r="F34" s="248"/>
      <c r="G34" s="187"/>
      <c r="H34" s="171"/>
      <c r="I34" s="337"/>
      <c r="J34" s="337"/>
      <c r="K34" s="336"/>
      <c r="L34" s="336"/>
      <c r="M34" s="4"/>
    </row>
    <row r="35" spans="2:17" ht="12" customHeight="1" x14ac:dyDescent="0.35">
      <c r="B35" s="339" t="s">
        <v>118</v>
      </c>
      <c r="C35" s="161"/>
      <c r="D35" s="160"/>
      <c r="E35" s="160"/>
      <c r="F35" s="248"/>
      <c r="H35" s="171"/>
      <c r="I35" s="337"/>
      <c r="J35" s="337"/>
      <c r="K35" s="336"/>
      <c r="L35" s="336"/>
      <c r="P35" s="4"/>
      <c r="Q35" s="4"/>
    </row>
    <row r="36" spans="2:17" ht="12" customHeight="1" x14ac:dyDescent="0.35">
      <c r="B36" s="58" t="s">
        <v>119</v>
      </c>
      <c r="C36" s="163">
        <v>49536.6</v>
      </c>
      <c r="D36" s="163">
        <v>5561</v>
      </c>
      <c r="E36" s="163">
        <f t="shared" ref="E36:E39" si="2">SUM(C36:D36)</f>
        <v>55097.599999999999</v>
      </c>
      <c r="F36" s="248"/>
      <c r="H36" s="171"/>
      <c r="I36" s="337"/>
      <c r="J36" s="337"/>
      <c r="K36" s="336"/>
      <c r="L36" s="336"/>
      <c r="P36" s="4"/>
      <c r="Q36" s="4"/>
    </row>
    <row r="37" spans="2:17" ht="12" customHeight="1" x14ac:dyDescent="0.35">
      <c r="B37" s="58" t="s">
        <v>120</v>
      </c>
      <c r="C37" s="163">
        <v>56847.6</v>
      </c>
      <c r="D37" s="163">
        <v>5930</v>
      </c>
      <c r="E37" s="163">
        <f t="shared" si="2"/>
        <v>62777.599999999999</v>
      </c>
      <c r="F37" s="248"/>
      <c r="H37" s="171"/>
      <c r="I37" s="337"/>
      <c r="J37" s="337"/>
      <c r="K37" s="336"/>
      <c r="L37" s="336"/>
      <c r="P37" s="4"/>
      <c r="Q37" s="4"/>
    </row>
    <row r="38" spans="2:17" ht="12" customHeight="1" x14ac:dyDescent="0.35">
      <c r="B38" s="58" t="s">
        <v>121</v>
      </c>
      <c r="C38" s="163">
        <v>78</v>
      </c>
      <c r="D38" s="163">
        <v>0</v>
      </c>
      <c r="E38" s="163">
        <f t="shared" si="2"/>
        <v>78</v>
      </c>
      <c r="F38" s="248"/>
      <c r="H38" s="171"/>
      <c r="I38" s="337"/>
      <c r="J38" s="337"/>
      <c r="K38" s="336"/>
      <c r="L38" s="336"/>
      <c r="P38" s="4"/>
      <c r="Q38" s="4"/>
    </row>
    <row r="39" spans="2:17" ht="12" customHeight="1" x14ac:dyDescent="0.35">
      <c r="B39" s="58" t="s">
        <v>122</v>
      </c>
      <c r="C39" s="163">
        <v>11416.9</v>
      </c>
      <c r="D39" s="163">
        <v>4376</v>
      </c>
      <c r="E39" s="163">
        <f t="shared" si="2"/>
        <v>15792.9</v>
      </c>
      <c r="F39" s="248"/>
      <c r="H39" s="171"/>
      <c r="I39" s="337"/>
      <c r="J39" s="337"/>
      <c r="K39" s="336"/>
      <c r="L39" s="336"/>
      <c r="M39" s="340"/>
      <c r="P39" s="4"/>
      <c r="Q39" s="4"/>
    </row>
    <row r="40" spans="2:17" s="340" customFormat="1" ht="12" customHeight="1" x14ac:dyDescent="0.35">
      <c r="B40" s="341" t="s">
        <v>97</v>
      </c>
      <c r="C40" s="164">
        <f>SUM(C36:C39)</f>
        <v>117879.09999999999</v>
      </c>
      <c r="D40" s="164">
        <f>SUM(D36:D39)</f>
        <v>15867</v>
      </c>
      <c r="E40" s="164">
        <f>SUM(E36:E39)</f>
        <v>133746.1</v>
      </c>
      <c r="F40" s="248"/>
      <c r="G40" s="187"/>
      <c r="H40" s="171"/>
      <c r="I40" s="337"/>
      <c r="J40" s="337"/>
      <c r="K40" s="336"/>
      <c r="L40" s="336"/>
      <c r="M40" s="4"/>
    </row>
    <row r="41" spans="2:17" ht="12" customHeight="1" x14ac:dyDescent="0.35">
      <c r="B41" s="339" t="s">
        <v>123</v>
      </c>
      <c r="C41" s="161"/>
      <c r="D41" s="160"/>
      <c r="E41" s="160"/>
      <c r="F41" s="248"/>
      <c r="H41" s="171"/>
      <c r="I41" s="337"/>
      <c r="J41" s="337"/>
      <c r="K41" s="336"/>
      <c r="L41" s="336"/>
      <c r="P41" s="4"/>
      <c r="Q41" s="4"/>
    </row>
    <row r="42" spans="2:17" ht="12" customHeight="1" x14ac:dyDescent="0.35">
      <c r="B42" s="58" t="s">
        <v>124</v>
      </c>
      <c r="C42" s="163">
        <v>3144.2</v>
      </c>
      <c r="D42" s="163">
        <v>760</v>
      </c>
      <c r="E42" s="163">
        <f t="shared" ref="E42:E58" si="3">SUM(C42:D42)</f>
        <v>3904.2</v>
      </c>
      <c r="F42" s="248"/>
      <c r="H42" s="171"/>
      <c r="I42" s="337"/>
      <c r="J42" s="337"/>
      <c r="K42" s="336"/>
      <c r="L42" s="336"/>
      <c r="P42" s="4"/>
      <c r="Q42" s="4"/>
    </row>
    <row r="43" spans="2:17" ht="12" customHeight="1" x14ac:dyDescent="0.35">
      <c r="B43" s="58" t="s">
        <v>125</v>
      </c>
      <c r="C43" s="163">
        <v>3259</v>
      </c>
      <c r="D43" s="163">
        <v>1165</v>
      </c>
      <c r="E43" s="163">
        <f t="shared" si="3"/>
        <v>4424</v>
      </c>
      <c r="F43" s="248"/>
      <c r="H43" s="171"/>
      <c r="I43" s="337"/>
      <c r="J43" s="337"/>
      <c r="K43" s="336"/>
      <c r="L43" s="336"/>
      <c r="P43" s="4"/>
      <c r="Q43" s="4"/>
    </row>
    <row r="44" spans="2:17" ht="12" customHeight="1" x14ac:dyDescent="0.35">
      <c r="B44" s="58" t="s">
        <v>126</v>
      </c>
      <c r="C44" s="163">
        <v>7491.6</v>
      </c>
      <c r="D44" s="163">
        <v>2146</v>
      </c>
      <c r="E44" s="163">
        <f t="shared" si="3"/>
        <v>9637.6</v>
      </c>
      <c r="F44" s="248"/>
      <c r="H44" s="171"/>
      <c r="I44" s="337"/>
      <c r="J44" s="337"/>
      <c r="K44" s="336"/>
      <c r="L44" s="336"/>
      <c r="P44" s="4"/>
      <c r="Q44" s="4"/>
    </row>
    <row r="45" spans="2:17" ht="12" customHeight="1" x14ac:dyDescent="0.35">
      <c r="B45" s="58" t="s">
        <v>127</v>
      </c>
      <c r="C45" s="163">
        <v>24034.1</v>
      </c>
      <c r="D45" s="163">
        <v>3584</v>
      </c>
      <c r="E45" s="163">
        <f t="shared" si="3"/>
        <v>27618.1</v>
      </c>
      <c r="F45" s="248"/>
      <c r="H45" s="160"/>
      <c r="I45" s="337"/>
      <c r="J45" s="337"/>
      <c r="K45" s="336"/>
      <c r="L45" s="336"/>
      <c r="P45" s="4"/>
      <c r="Q45" s="4"/>
    </row>
    <row r="46" spans="2:17" ht="12" customHeight="1" x14ac:dyDescent="0.35">
      <c r="B46" s="58" t="s">
        <v>128</v>
      </c>
      <c r="C46" s="163">
        <v>16826.099999999999</v>
      </c>
      <c r="D46" s="163">
        <v>3593</v>
      </c>
      <c r="E46" s="163">
        <f t="shared" si="3"/>
        <v>20419.099999999999</v>
      </c>
      <c r="F46" s="248"/>
      <c r="H46" s="171"/>
      <c r="I46" s="337"/>
      <c r="J46" s="337"/>
      <c r="K46" s="336"/>
      <c r="L46" s="336"/>
      <c r="P46" s="4"/>
      <c r="Q46" s="4"/>
    </row>
    <row r="47" spans="2:17" ht="12" customHeight="1" x14ac:dyDescent="0.35">
      <c r="B47" s="58" t="s">
        <v>129</v>
      </c>
      <c r="C47" s="163">
        <v>4566</v>
      </c>
      <c r="D47" s="163">
        <v>2033</v>
      </c>
      <c r="E47" s="163">
        <f t="shared" si="3"/>
        <v>6599</v>
      </c>
      <c r="F47" s="248"/>
      <c r="H47" s="171"/>
      <c r="I47" s="337"/>
      <c r="J47" s="337"/>
      <c r="K47" s="336"/>
      <c r="L47" s="336"/>
      <c r="P47" s="4"/>
      <c r="Q47" s="4"/>
    </row>
    <row r="48" spans="2:17" ht="12" customHeight="1" x14ac:dyDescent="0.35">
      <c r="B48" s="58" t="s">
        <v>130</v>
      </c>
      <c r="C48" s="163">
        <v>1958</v>
      </c>
      <c r="D48" s="163">
        <v>297</v>
      </c>
      <c r="E48" s="163">
        <f t="shared" si="3"/>
        <v>2255</v>
      </c>
      <c r="F48" s="248"/>
      <c r="H48" s="171"/>
      <c r="I48" s="337"/>
      <c r="J48" s="337"/>
      <c r="K48" s="336"/>
      <c r="L48" s="336"/>
      <c r="P48" s="4"/>
      <c r="Q48" s="4"/>
    </row>
    <row r="49" spans="2:17" ht="12" customHeight="1" x14ac:dyDescent="0.35">
      <c r="B49" s="58" t="s">
        <v>131</v>
      </c>
      <c r="C49" s="163">
        <v>13976</v>
      </c>
      <c r="D49" s="163">
        <v>2926</v>
      </c>
      <c r="E49" s="163">
        <f t="shared" si="3"/>
        <v>16902</v>
      </c>
      <c r="F49" s="248"/>
      <c r="H49" s="171"/>
      <c r="I49" s="337"/>
      <c r="J49" s="337"/>
      <c r="K49" s="336"/>
      <c r="L49" s="336"/>
      <c r="P49" s="4"/>
      <c r="Q49" s="4"/>
    </row>
    <row r="50" spans="2:17" ht="12" customHeight="1" x14ac:dyDescent="0.35">
      <c r="B50" s="58" t="s">
        <v>132</v>
      </c>
      <c r="C50" s="163">
        <v>29084.2</v>
      </c>
      <c r="D50" s="163">
        <v>3676</v>
      </c>
      <c r="E50" s="163">
        <f t="shared" si="3"/>
        <v>32760.2</v>
      </c>
      <c r="F50" s="248"/>
      <c r="H50" s="171"/>
      <c r="I50" s="337"/>
      <c r="J50" s="337"/>
      <c r="K50" s="336"/>
      <c r="L50" s="336"/>
      <c r="P50" s="4"/>
      <c r="Q50" s="4"/>
    </row>
    <row r="51" spans="2:17" ht="12" customHeight="1" x14ac:dyDescent="0.35">
      <c r="B51" s="58" t="s">
        <v>133</v>
      </c>
      <c r="C51" s="163">
        <v>5302.8</v>
      </c>
      <c r="D51" s="163">
        <v>1204</v>
      </c>
      <c r="E51" s="163">
        <f t="shared" si="3"/>
        <v>6506.8</v>
      </c>
      <c r="F51" s="248"/>
      <c r="H51" s="171"/>
      <c r="I51" s="337"/>
      <c r="J51" s="337"/>
      <c r="K51" s="336"/>
      <c r="L51" s="336"/>
      <c r="P51" s="4"/>
      <c r="Q51" s="4"/>
    </row>
    <row r="52" spans="2:17" ht="12" customHeight="1" x14ac:dyDescent="0.35">
      <c r="B52" s="58" t="s">
        <v>134</v>
      </c>
      <c r="C52" s="163">
        <v>6907</v>
      </c>
      <c r="D52" s="163">
        <v>2686</v>
      </c>
      <c r="E52" s="163">
        <f t="shared" si="3"/>
        <v>9593</v>
      </c>
      <c r="F52" s="248"/>
      <c r="H52" s="171"/>
      <c r="I52" s="337"/>
      <c r="J52" s="337"/>
      <c r="K52" s="336"/>
      <c r="L52" s="336"/>
      <c r="P52" s="4"/>
      <c r="Q52" s="4"/>
    </row>
    <row r="53" spans="2:17" ht="12" customHeight="1" x14ac:dyDescent="0.35">
      <c r="B53" s="58" t="s">
        <v>135</v>
      </c>
      <c r="C53" s="163">
        <v>6692</v>
      </c>
      <c r="D53" s="163">
        <v>2192</v>
      </c>
      <c r="E53" s="163">
        <f t="shared" si="3"/>
        <v>8884</v>
      </c>
      <c r="F53" s="248"/>
      <c r="H53" s="171"/>
      <c r="I53" s="337"/>
      <c r="J53" s="337"/>
      <c r="K53" s="336"/>
      <c r="L53" s="336"/>
      <c r="P53" s="4"/>
      <c r="Q53" s="4"/>
    </row>
    <row r="54" spans="2:17" ht="12" customHeight="1" x14ac:dyDescent="0.35">
      <c r="B54" s="58" t="s">
        <v>136</v>
      </c>
      <c r="C54" s="163">
        <v>2395.6999999999998</v>
      </c>
      <c r="D54" s="163">
        <v>755</v>
      </c>
      <c r="E54" s="163">
        <f t="shared" si="3"/>
        <v>3150.7</v>
      </c>
      <c r="F54" s="248"/>
      <c r="H54" s="171"/>
      <c r="I54" s="337"/>
      <c r="J54" s="337"/>
      <c r="K54" s="336"/>
      <c r="L54" s="336"/>
      <c r="P54" s="4"/>
      <c r="Q54" s="4"/>
    </row>
    <row r="55" spans="2:17" ht="12" customHeight="1" x14ac:dyDescent="0.35">
      <c r="B55" s="58" t="s">
        <v>137</v>
      </c>
      <c r="C55" s="163">
        <v>4341.2</v>
      </c>
      <c r="D55" s="163">
        <v>646</v>
      </c>
      <c r="E55" s="163">
        <f t="shared" si="3"/>
        <v>4987.2</v>
      </c>
      <c r="F55" s="248"/>
      <c r="H55" s="171"/>
      <c r="I55" s="337"/>
      <c r="J55" s="337"/>
      <c r="K55" s="336"/>
      <c r="L55" s="336"/>
      <c r="P55" s="4"/>
      <c r="Q55" s="4"/>
    </row>
    <row r="56" spans="2:17" ht="12" customHeight="1" x14ac:dyDescent="0.35">
      <c r="B56" s="58" t="s">
        <v>138</v>
      </c>
      <c r="C56" s="163">
        <v>1354</v>
      </c>
      <c r="D56" s="163">
        <v>54</v>
      </c>
      <c r="E56" s="163">
        <f t="shared" si="3"/>
        <v>1408</v>
      </c>
      <c r="F56" s="248"/>
      <c r="H56" s="171"/>
      <c r="I56" s="337"/>
      <c r="J56" s="337"/>
      <c r="K56" s="336"/>
      <c r="L56" s="336"/>
      <c r="P56" s="4"/>
      <c r="Q56" s="4"/>
    </row>
    <row r="57" spans="2:17" ht="12" customHeight="1" x14ac:dyDescent="0.35">
      <c r="B57" s="58" t="s">
        <v>139</v>
      </c>
      <c r="C57" s="163">
        <v>536</v>
      </c>
      <c r="D57" s="163">
        <v>38</v>
      </c>
      <c r="E57" s="163">
        <f t="shared" si="3"/>
        <v>574</v>
      </c>
      <c r="F57" s="248"/>
      <c r="H57" s="171"/>
      <c r="I57" s="337"/>
      <c r="J57" s="337"/>
      <c r="K57" s="336"/>
      <c r="L57" s="336"/>
      <c r="M57" s="45"/>
      <c r="P57" s="4"/>
      <c r="Q57" s="4"/>
    </row>
    <row r="58" spans="2:17" ht="12" customHeight="1" x14ac:dyDescent="0.35">
      <c r="B58" s="58" t="s">
        <v>140</v>
      </c>
      <c r="C58" s="163">
        <v>327</v>
      </c>
      <c r="D58" s="163">
        <v>27</v>
      </c>
      <c r="E58" s="163">
        <f t="shared" si="3"/>
        <v>354</v>
      </c>
      <c r="F58" s="248"/>
      <c r="H58" s="171"/>
      <c r="I58" s="337"/>
      <c r="J58" s="337"/>
      <c r="K58" s="336"/>
      <c r="L58" s="336"/>
      <c r="M58" s="45"/>
      <c r="P58" s="4"/>
      <c r="Q58" s="4"/>
    </row>
    <row r="59" spans="2:17" ht="12" customHeight="1" x14ac:dyDescent="0.35">
      <c r="B59" s="341" t="s">
        <v>97</v>
      </c>
      <c r="C59" s="164">
        <f>SUM(C42:C58)</f>
        <v>132194.9</v>
      </c>
      <c r="D59" s="164">
        <f>SUM(D42:D58)</f>
        <v>27782</v>
      </c>
      <c r="E59" s="164">
        <v>159977</v>
      </c>
      <c r="F59" s="248"/>
      <c r="H59" s="171"/>
      <c r="I59" s="337"/>
      <c r="J59" s="337"/>
      <c r="K59" s="336"/>
      <c r="L59" s="336"/>
      <c r="M59" s="342"/>
      <c r="P59" s="4"/>
      <c r="Q59" s="4"/>
    </row>
    <row r="60" spans="2:17" ht="12" customHeight="1" x14ac:dyDescent="0.35">
      <c r="B60" s="339" t="s">
        <v>142</v>
      </c>
      <c r="C60" s="161"/>
      <c r="D60" s="160"/>
      <c r="E60" s="160"/>
      <c r="F60" s="248"/>
      <c r="G60" s="171"/>
      <c r="H60" s="171"/>
      <c r="I60" s="336"/>
      <c r="J60" s="336"/>
      <c r="K60" s="336"/>
      <c r="L60" s="336"/>
      <c r="M60" s="336"/>
      <c r="N60" s="336"/>
      <c r="P60" s="4"/>
      <c r="Q60" s="4"/>
    </row>
    <row r="61" spans="2:17" ht="12" customHeight="1" x14ac:dyDescent="0.35">
      <c r="B61" s="58" t="s">
        <v>143</v>
      </c>
      <c r="C61" s="163">
        <v>8662</v>
      </c>
      <c r="D61" s="163">
        <v>532</v>
      </c>
      <c r="E61" s="163">
        <f t="shared" ref="E61:E64" si="4">SUM(C61:D61)</f>
        <v>9194</v>
      </c>
      <c r="F61" s="248"/>
      <c r="G61" s="171"/>
      <c r="H61" s="171"/>
      <c r="I61" s="336"/>
      <c r="J61" s="336"/>
      <c r="K61" s="336"/>
      <c r="L61" s="336"/>
      <c r="M61" s="336"/>
      <c r="N61" s="336"/>
      <c r="P61" s="4"/>
      <c r="Q61" s="4"/>
    </row>
    <row r="62" spans="2:17" ht="12" customHeight="1" x14ac:dyDescent="0.35">
      <c r="B62" s="58" t="s">
        <v>144</v>
      </c>
      <c r="C62" s="163">
        <v>79764</v>
      </c>
      <c r="D62" s="163">
        <v>5706</v>
      </c>
      <c r="E62" s="163">
        <f t="shared" si="4"/>
        <v>85470</v>
      </c>
      <c r="F62" s="248"/>
      <c r="G62" s="171"/>
      <c r="H62" s="171"/>
      <c r="I62" s="336"/>
      <c r="J62" s="336"/>
      <c r="K62" s="336"/>
      <c r="L62" s="336"/>
      <c r="M62" s="336"/>
      <c r="N62" s="336"/>
      <c r="P62" s="4"/>
      <c r="Q62" s="4"/>
    </row>
    <row r="63" spans="2:17" ht="12" customHeight="1" x14ac:dyDescent="0.35">
      <c r="B63" s="58" t="s">
        <v>145</v>
      </c>
      <c r="C63" s="163">
        <v>61675.9</v>
      </c>
      <c r="D63" s="163">
        <v>9320</v>
      </c>
      <c r="E63" s="163">
        <f t="shared" si="4"/>
        <v>70995.899999999994</v>
      </c>
      <c r="F63" s="248"/>
      <c r="G63" s="171"/>
      <c r="H63" s="171"/>
      <c r="I63" s="336"/>
      <c r="J63" s="336"/>
      <c r="K63" s="336"/>
      <c r="L63" s="336"/>
      <c r="M63" s="336"/>
      <c r="N63" s="336"/>
      <c r="P63" s="4"/>
      <c r="Q63" s="4"/>
    </row>
    <row r="64" spans="2:17" ht="12" customHeight="1" x14ac:dyDescent="0.35">
      <c r="B64" s="58" t="s">
        <v>146</v>
      </c>
      <c r="C64" s="163">
        <v>930</v>
      </c>
      <c r="D64" s="163">
        <v>208</v>
      </c>
      <c r="E64" s="163">
        <f t="shared" si="4"/>
        <v>1138</v>
      </c>
      <c r="F64" s="248"/>
      <c r="G64" s="171"/>
      <c r="H64" s="171"/>
      <c r="I64" s="336"/>
      <c r="J64" s="336"/>
      <c r="K64" s="336"/>
      <c r="L64" s="336"/>
      <c r="M64" s="336"/>
      <c r="N64" s="336"/>
      <c r="P64" s="4"/>
      <c r="Q64" s="4"/>
    </row>
    <row r="65" spans="2:18" s="340" customFormat="1" ht="12" customHeight="1" x14ac:dyDescent="0.35">
      <c r="B65" s="341" t="s">
        <v>97</v>
      </c>
      <c r="C65" s="164">
        <f>SUM(C61:C64)</f>
        <v>151031.9</v>
      </c>
      <c r="D65" s="164">
        <f>SUM(D61:D64)</f>
        <v>15766</v>
      </c>
      <c r="E65" s="164">
        <f>SUM(E61:E64)</f>
        <v>166797.9</v>
      </c>
      <c r="F65" s="248"/>
      <c r="G65" s="171"/>
      <c r="H65" s="171"/>
      <c r="I65" s="336"/>
      <c r="J65" s="336"/>
      <c r="K65" s="336"/>
      <c r="L65" s="336"/>
      <c r="M65" s="336"/>
      <c r="N65" s="336"/>
    </row>
    <row r="66" spans="2:18" ht="12" customHeight="1" x14ac:dyDescent="0.35">
      <c r="B66" s="339" t="s">
        <v>147</v>
      </c>
      <c r="C66" s="161"/>
      <c r="D66" s="161"/>
      <c r="E66" s="161"/>
      <c r="F66" s="248"/>
      <c r="G66" s="171"/>
      <c r="H66" s="171"/>
      <c r="I66" s="336"/>
      <c r="J66" s="336"/>
      <c r="K66" s="336"/>
      <c r="L66" s="336"/>
      <c r="M66" s="336"/>
      <c r="N66" s="336"/>
      <c r="P66" s="4"/>
      <c r="Q66" s="4"/>
    </row>
    <row r="67" spans="2:18" ht="12" customHeight="1" x14ac:dyDescent="0.35">
      <c r="B67" s="58" t="s">
        <v>148</v>
      </c>
      <c r="C67" s="163">
        <v>4104</v>
      </c>
      <c r="D67" s="163">
        <v>323</v>
      </c>
      <c r="E67" s="163">
        <f t="shared" ref="E67:E69" si="5">SUM(C67:D67)</f>
        <v>4427</v>
      </c>
      <c r="F67" s="248"/>
      <c r="G67" s="171"/>
      <c r="H67" s="171"/>
      <c r="I67" s="336"/>
      <c r="J67" s="336"/>
      <c r="K67" s="336"/>
      <c r="L67" s="336"/>
      <c r="M67" s="336"/>
      <c r="N67" s="336"/>
      <c r="P67" s="4"/>
      <c r="Q67" s="4"/>
    </row>
    <row r="68" spans="2:18" ht="12" customHeight="1" x14ac:dyDescent="0.35">
      <c r="B68" s="58" t="s">
        <v>149</v>
      </c>
      <c r="C68" s="163">
        <v>13232</v>
      </c>
      <c r="D68" s="163">
        <v>296</v>
      </c>
      <c r="E68" s="163">
        <f t="shared" si="5"/>
        <v>13528</v>
      </c>
      <c r="F68" s="248"/>
      <c r="G68" s="171"/>
      <c r="H68" s="171"/>
      <c r="I68" s="336"/>
      <c r="J68" s="336"/>
      <c r="K68" s="336"/>
      <c r="L68" s="336"/>
      <c r="M68" s="336"/>
      <c r="N68" s="336"/>
      <c r="P68" s="4"/>
      <c r="Q68" s="4"/>
    </row>
    <row r="69" spans="2:18" ht="12" customHeight="1" x14ac:dyDescent="0.35">
      <c r="B69" s="58" t="s">
        <v>150</v>
      </c>
      <c r="C69" s="163">
        <v>12399</v>
      </c>
      <c r="D69" s="163">
        <v>1068</v>
      </c>
      <c r="E69" s="163">
        <f t="shared" si="5"/>
        <v>13467</v>
      </c>
      <c r="F69" s="248"/>
      <c r="G69" s="171"/>
      <c r="H69" s="171"/>
      <c r="I69" s="336"/>
      <c r="J69" s="336"/>
      <c r="K69" s="336"/>
      <c r="L69" s="336"/>
      <c r="M69" s="336"/>
      <c r="N69" s="336"/>
      <c r="P69" s="4"/>
      <c r="Q69" s="4"/>
    </row>
    <row r="70" spans="2:18" s="340" customFormat="1" ht="12" customHeight="1" x14ac:dyDescent="0.35">
      <c r="B70" s="341" t="s">
        <v>97</v>
      </c>
      <c r="C70" s="164">
        <f>SUM(C67:C69)</f>
        <v>29735</v>
      </c>
      <c r="D70" s="164">
        <f>SUM(D67:D69)</f>
        <v>1687</v>
      </c>
      <c r="E70" s="164">
        <f>SUM(E67:E69)</f>
        <v>31422</v>
      </c>
      <c r="F70" s="248"/>
      <c r="G70" s="171"/>
      <c r="H70" s="171"/>
      <c r="I70" s="336"/>
      <c r="J70" s="336"/>
      <c r="K70" s="336"/>
      <c r="L70" s="336"/>
      <c r="M70" s="336"/>
      <c r="N70" s="336"/>
    </row>
    <row r="71" spans="2:18" ht="12" customHeight="1" x14ac:dyDescent="0.35">
      <c r="B71" s="339" t="s">
        <v>151</v>
      </c>
      <c r="C71" s="161"/>
      <c r="D71" s="161"/>
      <c r="E71" s="161"/>
      <c r="F71" s="248"/>
      <c r="G71" s="171"/>
      <c r="H71" s="171"/>
      <c r="I71" s="336"/>
      <c r="J71" s="336"/>
      <c r="K71" s="336"/>
      <c r="L71" s="336"/>
      <c r="M71" s="336"/>
      <c r="N71" s="336"/>
      <c r="P71" s="4"/>
      <c r="Q71" s="4"/>
    </row>
    <row r="72" spans="2:18" ht="12" customHeight="1" x14ac:dyDescent="0.35">
      <c r="B72" s="58" t="s">
        <v>152</v>
      </c>
      <c r="C72" s="163">
        <v>30642.2</v>
      </c>
      <c r="D72" s="163">
        <v>6312</v>
      </c>
      <c r="E72" s="163">
        <f t="shared" ref="E72:E79" si="6">SUM(C72:D72)</f>
        <v>36954.199999999997</v>
      </c>
      <c r="F72" s="248"/>
      <c r="G72" s="171"/>
      <c r="H72" s="171"/>
      <c r="I72" s="336"/>
      <c r="J72" s="336"/>
      <c r="K72" s="336"/>
      <c r="L72" s="336"/>
      <c r="M72" s="336"/>
      <c r="N72" s="336"/>
      <c r="P72" s="4"/>
      <c r="Q72" s="4"/>
    </row>
    <row r="73" spans="2:18" ht="12" customHeight="1" x14ac:dyDescent="0.35">
      <c r="B73" s="58" t="s">
        <v>153</v>
      </c>
      <c r="C73" s="163">
        <v>5186.6000000000004</v>
      </c>
      <c r="D73" s="163">
        <v>3118</v>
      </c>
      <c r="E73" s="163">
        <f t="shared" si="6"/>
        <v>8304.6</v>
      </c>
      <c r="F73" s="248"/>
      <c r="G73" s="171"/>
      <c r="H73" s="171"/>
      <c r="I73" s="336"/>
      <c r="J73" s="336"/>
      <c r="K73" s="336"/>
      <c r="L73" s="336"/>
      <c r="M73" s="336"/>
      <c r="N73" s="336"/>
    </row>
    <row r="74" spans="2:18" ht="12" customHeight="1" x14ac:dyDescent="0.35">
      <c r="B74" s="58" t="s">
        <v>154</v>
      </c>
      <c r="C74" s="163">
        <v>6332</v>
      </c>
      <c r="D74" s="163">
        <v>3638</v>
      </c>
      <c r="E74" s="163">
        <f t="shared" si="6"/>
        <v>9970</v>
      </c>
      <c r="F74" s="248"/>
      <c r="G74" s="171"/>
      <c r="H74" s="171"/>
      <c r="I74" s="336"/>
      <c r="J74" s="336"/>
      <c r="K74" s="336"/>
      <c r="L74" s="336"/>
      <c r="M74" s="336"/>
      <c r="N74" s="336"/>
    </row>
    <row r="75" spans="2:18" ht="12" customHeight="1" x14ac:dyDescent="0.35">
      <c r="B75" s="58" t="s">
        <v>155</v>
      </c>
      <c r="C75" s="163">
        <v>7596.5</v>
      </c>
      <c r="D75" s="163">
        <v>2252</v>
      </c>
      <c r="E75" s="163">
        <f t="shared" si="6"/>
        <v>9848.5</v>
      </c>
      <c r="F75" s="248"/>
      <c r="G75" s="171"/>
      <c r="H75" s="171"/>
      <c r="I75" s="336"/>
      <c r="J75" s="336"/>
      <c r="K75" s="336"/>
      <c r="L75" s="336"/>
      <c r="M75" s="336"/>
      <c r="N75" s="336"/>
    </row>
    <row r="76" spans="2:18" ht="12" customHeight="1" x14ac:dyDescent="0.35">
      <c r="B76" s="58" t="s">
        <v>156</v>
      </c>
      <c r="C76" s="163">
        <v>2350.9</v>
      </c>
      <c r="D76" s="163">
        <v>922</v>
      </c>
      <c r="E76" s="163">
        <f t="shared" si="6"/>
        <v>3272.9</v>
      </c>
      <c r="F76" s="248"/>
      <c r="G76" s="171"/>
      <c r="H76" s="171"/>
      <c r="I76" s="336"/>
      <c r="J76" s="336"/>
      <c r="K76" s="336"/>
      <c r="L76" s="336"/>
      <c r="M76" s="336"/>
      <c r="N76" s="336"/>
    </row>
    <row r="77" spans="2:18" ht="12" customHeight="1" x14ac:dyDescent="0.35">
      <c r="B77" s="58" t="s">
        <v>157</v>
      </c>
      <c r="C77" s="163">
        <v>9374.6</v>
      </c>
      <c r="D77" s="163">
        <v>2521</v>
      </c>
      <c r="E77" s="163">
        <f t="shared" si="6"/>
        <v>11895.6</v>
      </c>
      <c r="F77" s="248"/>
      <c r="G77" s="171"/>
      <c r="H77" s="171"/>
      <c r="I77" s="336"/>
      <c r="J77" s="336"/>
      <c r="K77" s="336"/>
      <c r="L77" s="336"/>
      <c r="M77" s="336"/>
      <c r="N77" s="336"/>
    </row>
    <row r="78" spans="2:18" ht="12" customHeight="1" x14ac:dyDescent="0.35">
      <c r="B78" s="58" t="s">
        <v>158</v>
      </c>
      <c r="C78" s="163">
        <v>3702.5</v>
      </c>
      <c r="D78" s="163">
        <v>1158</v>
      </c>
      <c r="E78" s="163">
        <f t="shared" si="6"/>
        <v>4860.5</v>
      </c>
      <c r="F78" s="248"/>
      <c r="G78" s="171"/>
      <c r="H78" s="171"/>
      <c r="I78" s="336"/>
      <c r="J78" s="336"/>
      <c r="K78" s="336"/>
      <c r="L78" s="336"/>
      <c r="M78" s="336"/>
      <c r="N78" s="336"/>
    </row>
    <row r="79" spans="2:18" ht="12" customHeight="1" x14ac:dyDescent="0.35">
      <c r="B79" s="58" t="s">
        <v>159</v>
      </c>
      <c r="C79" s="163">
        <v>7757.5</v>
      </c>
      <c r="D79" s="163">
        <v>3996</v>
      </c>
      <c r="E79" s="163">
        <f t="shared" si="6"/>
        <v>11753.5</v>
      </c>
      <c r="F79" s="248"/>
      <c r="G79" s="171"/>
      <c r="H79" s="171"/>
      <c r="I79" s="336"/>
      <c r="J79" s="336"/>
      <c r="K79" s="336"/>
      <c r="L79" s="336"/>
      <c r="M79" s="336"/>
      <c r="N79" s="336"/>
      <c r="O79" s="340"/>
      <c r="R79" s="340"/>
    </row>
    <row r="80" spans="2:18" s="340" customFormat="1" ht="12" customHeight="1" x14ac:dyDescent="0.35">
      <c r="B80" s="341" t="s">
        <v>97</v>
      </c>
      <c r="C80" s="164">
        <f>SUM(C72:C79)</f>
        <v>72942.8</v>
      </c>
      <c r="D80" s="164">
        <f>SUM(D72:D79)</f>
        <v>23917</v>
      </c>
      <c r="E80" s="164">
        <f>SUM(E72:E79)</f>
        <v>96859.8</v>
      </c>
      <c r="F80" s="248"/>
      <c r="G80" s="171"/>
      <c r="H80" s="251"/>
      <c r="I80" s="336"/>
      <c r="J80" s="336"/>
      <c r="K80" s="336"/>
      <c r="L80" s="336"/>
      <c r="M80" s="336"/>
      <c r="N80" s="336"/>
      <c r="O80" s="4"/>
      <c r="P80" s="162"/>
      <c r="Q80" s="162"/>
      <c r="R80" s="4"/>
    </row>
    <row r="81" spans="2:18" ht="12" customHeight="1" x14ac:dyDescent="0.35">
      <c r="B81" s="339" t="s">
        <v>160</v>
      </c>
      <c r="C81" s="161"/>
      <c r="D81" s="161"/>
      <c r="E81" s="161"/>
      <c r="F81" s="248"/>
      <c r="G81" s="171"/>
      <c r="H81" s="171"/>
      <c r="I81" s="336"/>
      <c r="J81" s="336"/>
      <c r="K81" s="336"/>
      <c r="L81" s="336"/>
      <c r="M81" s="336"/>
      <c r="N81" s="336"/>
    </row>
    <row r="82" spans="2:18" ht="12" customHeight="1" x14ac:dyDescent="0.35">
      <c r="B82" s="58" t="s">
        <v>161</v>
      </c>
      <c r="C82" s="163">
        <v>15146</v>
      </c>
      <c r="D82" s="163">
        <v>3884</v>
      </c>
      <c r="E82" s="163">
        <f t="shared" ref="E82:E89" si="7">SUM(C82:D82)</f>
        <v>19030</v>
      </c>
      <c r="F82" s="248"/>
      <c r="G82" s="171"/>
      <c r="H82" s="171"/>
      <c r="I82" s="336"/>
      <c r="J82" s="336"/>
      <c r="K82" s="336"/>
      <c r="L82" s="336"/>
      <c r="M82" s="336"/>
      <c r="N82" s="336"/>
    </row>
    <row r="83" spans="2:18" ht="12" customHeight="1" x14ac:dyDescent="0.35">
      <c r="B83" s="58" t="s">
        <v>162</v>
      </c>
      <c r="C83" s="163">
        <v>13606.5</v>
      </c>
      <c r="D83" s="163">
        <v>1374</v>
      </c>
      <c r="E83" s="163">
        <f t="shared" si="7"/>
        <v>14980.5</v>
      </c>
      <c r="F83" s="248"/>
      <c r="G83" s="171"/>
      <c r="H83" s="171"/>
      <c r="I83" s="336"/>
      <c r="J83" s="336"/>
      <c r="K83" s="336"/>
      <c r="L83" s="336"/>
      <c r="M83" s="336"/>
      <c r="N83" s="336"/>
    </row>
    <row r="84" spans="2:18" ht="12" customHeight="1" x14ac:dyDescent="0.35">
      <c r="B84" s="58" t="s">
        <v>163</v>
      </c>
      <c r="C84" s="163">
        <v>608</v>
      </c>
      <c r="D84" s="163">
        <v>130</v>
      </c>
      <c r="E84" s="163">
        <f t="shared" si="7"/>
        <v>738</v>
      </c>
      <c r="F84" s="248"/>
      <c r="G84" s="171"/>
      <c r="H84" s="171"/>
      <c r="I84" s="336"/>
      <c r="J84" s="336"/>
      <c r="K84" s="336"/>
      <c r="L84" s="336"/>
      <c r="M84" s="336"/>
      <c r="N84" s="336"/>
    </row>
    <row r="85" spans="2:18" ht="12" customHeight="1" x14ac:dyDescent="0.35">
      <c r="B85" s="58" t="s">
        <v>164</v>
      </c>
      <c r="C85" s="163">
        <v>5672.8</v>
      </c>
      <c r="D85" s="163">
        <v>1771</v>
      </c>
      <c r="E85" s="163">
        <f t="shared" si="7"/>
        <v>7443.8</v>
      </c>
      <c r="F85" s="248"/>
      <c r="G85" s="171"/>
      <c r="H85" s="171"/>
      <c r="I85" s="336"/>
      <c r="J85" s="336"/>
      <c r="K85" s="336"/>
      <c r="L85" s="336"/>
      <c r="M85" s="336"/>
      <c r="N85" s="336"/>
    </row>
    <row r="86" spans="2:18" ht="12" customHeight="1" x14ac:dyDescent="0.35">
      <c r="B86" s="58" t="s">
        <v>165</v>
      </c>
      <c r="C86" s="163">
        <v>70573</v>
      </c>
      <c r="D86" s="163">
        <v>11741</v>
      </c>
      <c r="E86" s="163">
        <f t="shared" si="7"/>
        <v>82314</v>
      </c>
      <c r="F86" s="248"/>
      <c r="G86" s="171"/>
      <c r="H86" s="171"/>
      <c r="I86" s="336"/>
      <c r="J86" s="336"/>
      <c r="K86" s="336"/>
      <c r="L86" s="336"/>
      <c r="M86" s="336"/>
      <c r="N86" s="336"/>
    </row>
    <row r="87" spans="2:18" ht="12" customHeight="1" x14ac:dyDescent="0.35">
      <c r="B87" s="58" t="s">
        <v>166</v>
      </c>
      <c r="C87" s="163">
        <v>2509</v>
      </c>
      <c r="D87" s="163">
        <v>1810</v>
      </c>
      <c r="E87" s="163">
        <f t="shared" si="7"/>
        <v>4319</v>
      </c>
      <c r="F87" s="248"/>
      <c r="G87" s="171"/>
      <c r="H87" s="171"/>
      <c r="I87" s="336"/>
      <c r="J87" s="336"/>
      <c r="K87" s="336"/>
      <c r="L87" s="336"/>
      <c r="M87" s="336"/>
      <c r="N87" s="336"/>
    </row>
    <row r="88" spans="2:18" ht="12" customHeight="1" x14ac:dyDescent="0.35">
      <c r="B88" s="58" t="s">
        <v>167</v>
      </c>
      <c r="C88" s="163">
        <v>64251.199999999997</v>
      </c>
      <c r="D88" s="163">
        <v>12870</v>
      </c>
      <c r="E88" s="163">
        <f t="shared" si="7"/>
        <v>77121.2</v>
      </c>
      <c r="F88" s="248"/>
      <c r="G88" s="171"/>
      <c r="H88" s="171"/>
      <c r="I88" s="336"/>
      <c r="J88" s="336"/>
      <c r="K88" s="336"/>
      <c r="L88" s="336"/>
      <c r="M88" s="336"/>
      <c r="N88" s="336"/>
    </row>
    <row r="89" spans="2:18" ht="12" customHeight="1" x14ac:dyDescent="0.35">
      <c r="B89" s="58" t="s">
        <v>168</v>
      </c>
      <c r="C89" s="163">
        <v>80</v>
      </c>
      <c r="D89" s="163">
        <v>99</v>
      </c>
      <c r="E89" s="163">
        <f t="shared" si="7"/>
        <v>179</v>
      </c>
      <c r="F89" s="252"/>
      <c r="G89" s="171"/>
      <c r="H89" s="171"/>
      <c r="I89" s="336"/>
      <c r="J89" s="336"/>
      <c r="K89" s="336"/>
      <c r="L89" s="336"/>
      <c r="M89" s="336"/>
      <c r="N89" s="336"/>
    </row>
    <row r="90" spans="2:18" ht="12" customHeight="1" x14ac:dyDescent="0.35">
      <c r="B90" s="341" t="s">
        <v>97</v>
      </c>
      <c r="C90" s="164">
        <f>SUM(C82:C89)</f>
        <v>172446.5</v>
      </c>
      <c r="D90" s="164">
        <f>SUM(D82:D89)</f>
        <v>33679</v>
      </c>
      <c r="E90" s="164">
        <f>SUM(E82:E89)</f>
        <v>206125.5</v>
      </c>
      <c r="F90" s="252"/>
      <c r="G90" s="171"/>
      <c r="H90" s="171"/>
      <c r="I90" s="336"/>
      <c r="J90" s="336"/>
      <c r="K90" s="336"/>
      <c r="L90" s="336"/>
      <c r="M90" s="336"/>
      <c r="N90" s="336"/>
    </row>
    <row r="91" spans="2:18" ht="12" customHeight="1" x14ac:dyDescent="0.35">
      <c r="B91" s="341"/>
      <c r="C91" s="164"/>
      <c r="D91" s="164"/>
      <c r="E91" s="164"/>
      <c r="F91" s="252"/>
      <c r="G91" s="171"/>
      <c r="H91" s="171"/>
      <c r="I91" s="336"/>
      <c r="J91" s="336"/>
      <c r="K91" s="336"/>
      <c r="L91" s="336"/>
      <c r="M91" s="336"/>
      <c r="N91" s="336"/>
    </row>
    <row r="92" spans="2:18" s="340" customFormat="1" ht="14.25" customHeight="1" x14ac:dyDescent="0.35">
      <c r="B92" s="343" t="s">
        <v>141</v>
      </c>
      <c r="C92" s="344">
        <f>SUM(C59,C40,C34,C31,C12)</f>
        <v>1075850.3</v>
      </c>
      <c r="D92" s="344">
        <f>SUM(D59,D40,D34,D31,D12)</f>
        <v>127691</v>
      </c>
      <c r="E92" s="344">
        <f>SUM(E59,E40,E34,E31,E12)</f>
        <v>1203541.4000000001</v>
      </c>
      <c r="F92" s="248"/>
      <c r="G92" s="187"/>
      <c r="H92" s="171"/>
      <c r="I92" s="337"/>
      <c r="J92" s="337"/>
      <c r="K92" s="336"/>
      <c r="L92" s="336"/>
      <c r="M92" s="45"/>
    </row>
    <row r="93" spans="2:18" ht="14.25" customHeight="1" x14ac:dyDescent="0.35">
      <c r="B93" s="345" t="s">
        <v>169</v>
      </c>
      <c r="C93" s="164">
        <f>SUM(C65,C70,C80,C90)</f>
        <v>426156.2</v>
      </c>
      <c r="D93" s="164">
        <f>SUM(D65,D70,D80,D90)</f>
        <v>75049</v>
      </c>
      <c r="E93" s="164">
        <f>SUM(E65,E70,E80,E90)</f>
        <v>501205.2</v>
      </c>
      <c r="F93" s="252"/>
      <c r="G93" s="171"/>
      <c r="H93" s="171"/>
      <c r="I93" s="336"/>
      <c r="J93" s="336"/>
      <c r="K93" s="336"/>
      <c r="L93" s="336"/>
      <c r="M93" s="336"/>
      <c r="N93" s="336"/>
      <c r="O93" s="15"/>
      <c r="R93" s="15"/>
    </row>
    <row r="94" spans="2:18" ht="15" customHeight="1" x14ac:dyDescent="0.35">
      <c r="B94" s="346"/>
      <c r="C94" s="165"/>
      <c r="D94" s="165"/>
      <c r="E94" s="165"/>
      <c r="F94" s="172"/>
      <c r="G94" s="171"/>
      <c r="H94" s="171"/>
      <c r="I94" s="336"/>
      <c r="J94" s="336"/>
      <c r="K94" s="336"/>
      <c r="L94" s="336"/>
      <c r="M94" s="336"/>
      <c r="N94" s="336"/>
      <c r="O94" s="15"/>
      <c r="R94" s="15"/>
    </row>
    <row r="95" spans="2:18" s="15" customFormat="1" ht="14.25" customHeight="1" x14ac:dyDescent="0.35">
      <c r="B95" s="345" t="s">
        <v>42</v>
      </c>
      <c r="C95" s="233">
        <f>C93+C92</f>
        <v>1502006.5</v>
      </c>
      <c r="D95" s="233">
        <f>D93+D92</f>
        <v>202740</v>
      </c>
      <c r="E95" s="233">
        <f>E93+E92</f>
        <v>1704746.6</v>
      </c>
      <c r="F95" s="172"/>
      <c r="G95" s="171"/>
      <c r="H95" s="171"/>
      <c r="I95" s="336"/>
      <c r="J95" s="336"/>
      <c r="K95" s="336"/>
      <c r="L95" s="336"/>
      <c r="M95" s="336"/>
      <c r="N95" s="336"/>
      <c r="O95" s="4"/>
      <c r="P95" s="162"/>
      <c r="Q95" s="162"/>
      <c r="R95" s="4"/>
    </row>
    <row r="96" spans="2:18" s="15" customFormat="1" ht="14.25" customHeight="1" x14ac:dyDescent="0.35">
      <c r="B96" s="346"/>
      <c r="C96" s="166"/>
      <c r="D96" s="166"/>
      <c r="E96" s="166"/>
      <c r="F96" s="172"/>
      <c r="G96" s="171"/>
      <c r="H96" s="171"/>
      <c r="I96" s="336"/>
      <c r="J96" s="336"/>
      <c r="K96" s="336"/>
      <c r="L96" s="336"/>
      <c r="M96" s="336"/>
      <c r="N96" s="336"/>
      <c r="O96" s="4"/>
      <c r="P96" s="162"/>
      <c r="Q96" s="162"/>
      <c r="R96" s="4"/>
    </row>
    <row r="97" spans="2:18" ht="15" customHeight="1" x14ac:dyDescent="0.25">
      <c r="B97" s="347" t="s">
        <v>12</v>
      </c>
      <c r="C97" s="159"/>
      <c r="D97" s="167"/>
      <c r="E97" s="167"/>
      <c r="F97" s="172"/>
      <c r="G97" s="171"/>
      <c r="H97" s="171"/>
      <c r="I97" s="336"/>
      <c r="J97" s="336"/>
      <c r="K97" s="336"/>
      <c r="L97" s="336"/>
      <c r="M97" s="336"/>
      <c r="N97" s="336"/>
    </row>
    <row r="98" spans="2:18" ht="14.25" customHeight="1" x14ac:dyDescent="0.25">
      <c r="B98" s="348" t="s">
        <v>170</v>
      </c>
      <c r="C98" s="159"/>
      <c r="D98" s="167"/>
      <c r="E98" s="167"/>
      <c r="F98" s="102"/>
      <c r="G98" s="171"/>
      <c r="H98" s="171"/>
      <c r="I98" s="336"/>
      <c r="J98" s="336"/>
      <c r="K98" s="336"/>
      <c r="L98" s="336"/>
      <c r="M98" s="336"/>
      <c r="N98" s="336"/>
    </row>
    <row r="99" spans="2:18" ht="14.25" customHeight="1" x14ac:dyDescent="0.35">
      <c r="B99" s="349" t="s">
        <v>284</v>
      </c>
      <c r="C99" s="245"/>
      <c r="D99" s="102"/>
      <c r="E99" s="102"/>
      <c r="F99" s="102"/>
      <c r="G99" s="171"/>
      <c r="H99" s="171"/>
      <c r="I99" s="336"/>
      <c r="J99" s="336"/>
      <c r="K99" s="336"/>
      <c r="L99" s="336"/>
      <c r="M99" s="336"/>
      <c r="N99" s="336"/>
    </row>
    <row r="100" spans="2:18" ht="12.75" customHeight="1" x14ac:dyDescent="0.35">
      <c r="B100" s="350" t="s">
        <v>171</v>
      </c>
      <c r="C100" s="253"/>
      <c r="D100" s="253"/>
      <c r="E100" s="253"/>
      <c r="F100" s="253"/>
      <c r="G100" s="171"/>
      <c r="H100" s="171"/>
      <c r="I100" s="336"/>
      <c r="J100" s="336"/>
      <c r="K100" s="336"/>
      <c r="L100" s="336"/>
      <c r="M100" s="336"/>
      <c r="N100" s="336"/>
    </row>
    <row r="101" spans="2:18" ht="13" x14ac:dyDescent="0.35">
      <c r="B101" s="350" t="s">
        <v>172</v>
      </c>
      <c r="C101" s="254"/>
      <c r="D101" s="254"/>
      <c r="E101" s="254"/>
      <c r="F101" s="254"/>
      <c r="G101" s="255"/>
      <c r="H101" s="102"/>
      <c r="I101" s="3"/>
    </row>
    <row r="102" spans="2:18" ht="19.5" customHeight="1" x14ac:dyDescent="0.35">
      <c r="B102" s="351"/>
      <c r="G102" s="256"/>
      <c r="H102" s="97"/>
    </row>
    <row r="103" spans="2:18" x14ac:dyDescent="0.35">
      <c r="E103" s="353"/>
      <c r="G103" s="256"/>
      <c r="H103" s="97"/>
      <c r="M103" s="352"/>
    </row>
    <row r="104" spans="2:18" x14ac:dyDescent="0.35">
      <c r="E104" s="353"/>
      <c r="G104" s="256"/>
      <c r="H104" s="97"/>
      <c r="M104" s="352"/>
    </row>
    <row r="105" spans="2:18" x14ac:dyDescent="0.35">
      <c r="E105" s="353"/>
      <c r="G105" s="256"/>
      <c r="H105" s="97"/>
      <c r="M105" s="352"/>
    </row>
    <row r="106" spans="2:18" x14ac:dyDescent="0.35">
      <c r="E106" s="353"/>
      <c r="G106" s="256"/>
      <c r="H106" s="97"/>
      <c r="M106" s="352"/>
    </row>
    <row r="107" spans="2:18" x14ac:dyDescent="0.35">
      <c r="P107" s="4"/>
      <c r="R107" s="162"/>
    </row>
    <row r="108" spans="2:18" x14ac:dyDescent="0.35">
      <c r="P108" s="4"/>
      <c r="R108" s="162"/>
    </row>
    <row r="109" spans="2:18" x14ac:dyDescent="0.35">
      <c r="P109" s="4"/>
      <c r="R109" s="162"/>
    </row>
    <row r="110" spans="2:18" x14ac:dyDescent="0.35">
      <c r="P110" s="4"/>
      <c r="R110" s="162"/>
    </row>
    <row r="111" spans="2:18" x14ac:dyDescent="0.35">
      <c r="P111" s="4"/>
      <c r="R111" s="162"/>
    </row>
    <row r="112" spans="2:18" x14ac:dyDescent="0.35">
      <c r="P112" s="4"/>
      <c r="R112" s="162"/>
    </row>
    <row r="113" spans="16:18" x14ac:dyDescent="0.35">
      <c r="P113" s="4"/>
      <c r="R113" s="162"/>
    </row>
  </sheetData>
  <printOptions horizontalCentered="1"/>
  <pageMargins left="0.51181102362204722" right="0.51181102362204722" top="0.78740157480314965" bottom="0.3346456692913386" header="0.51181102362204722" footer="0.51181102362204722"/>
  <pageSetup paperSize="9" scale="80" fitToHeight="2"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N104"/>
  <sheetViews>
    <sheetView showGridLines="0" topLeftCell="A58" zoomScaleNormal="100" workbookViewId="0"/>
  </sheetViews>
  <sheetFormatPr defaultColWidth="9.1796875" defaultRowHeight="11" x14ac:dyDescent="0.35"/>
  <cols>
    <col min="1" max="1" width="9.1796875" style="3"/>
    <col min="2" max="2" width="28.7265625" style="102" customWidth="1"/>
    <col min="3" max="3" width="16" style="102" customWidth="1"/>
    <col min="4" max="4" width="16" style="213" customWidth="1"/>
    <col min="5" max="5" width="16" style="214" customWidth="1"/>
    <col min="6" max="6" width="12.7265625" style="102" customWidth="1"/>
    <col min="7" max="7" width="14" style="215" customWidth="1"/>
    <col min="8" max="8" width="9.54296875" style="102" customWidth="1"/>
    <col min="9" max="9" width="22" style="102" bestFit="1" customWidth="1"/>
    <col min="10" max="10" width="11.54296875" style="169" bestFit="1" customWidth="1"/>
    <col min="11" max="11" width="42.7265625" style="169" bestFit="1" customWidth="1"/>
    <col min="12" max="13" width="5.81640625" style="169" customWidth="1"/>
    <col min="14" max="14" width="19.7265625" style="169" bestFit="1" customWidth="1"/>
    <col min="15" max="15" width="13.54296875" style="169" customWidth="1"/>
    <col min="16" max="16" width="14.54296875" style="169" bestFit="1" customWidth="1"/>
    <col min="17" max="17" width="13.54296875" style="169" customWidth="1"/>
    <col min="18" max="18" width="9.1796875" style="3"/>
    <col min="19" max="248" width="12.7265625" style="3" customWidth="1"/>
    <col min="249" max="16384" width="9.1796875" style="3"/>
  </cols>
  <sheetData>
    <row r="1" spans="2:17" ht="12.75" customHeight="1" x14ac:dyDescent="0.35">
      <c r="H1" s="216"/>
      <c r="I1" s="216"/>
    </row>
    <row r="2" spans="2:17" s="335" customFormat="1" ht="18" customHeight="1" x14ac:dyDescent="0.35">
      <c r="B2" s="7" t="s">
        <v>173</v>
      </c>
      <c r="C2" s="155"/>
      <c r="D2" s="217"/>
      <c r="E2" s="218"/>
      <c r="F2" s="155"/>
      <c r="G2" s="219"/>
      <c r="H2" s="216"/>
      <c r="I2" s="216"/>
      <c r="J2" s="169"/>
      <c r="K2" s="170"/>
      <c r="L2" s="170"/>
      <c r="M2" s="170"/>
    </row>
    <row r="3" spans="2:17" s="335" customFormat="1" ht="15.75" customHeight="1" x14ac:dyDescent="0.35">
      <c r="B3" s="7" t="s">
        <v>174</v>
      </c>
      <c r="C3" s="220"/>
      <c r="D3" s="221"/>
      <c r="E3" s="222"/>
      <c r="F3" s="155"/>
      <c r="G3" s="219"/>
      <c r="H3" s="216"/>
      <c r="I3" s="216"/>
      <c r="J3" s="169"/>
      <c r="K3" s="170"/>
      <c r="L3" s="170"/>
      <c r="M3" s="170"/>
    </row>
    <row r="4" spans="2:17" ht="8.25" customHeight="1" x14ac:dyDescent="0.35">
      <c r="H4" s="216"/>
      <c r="I4" s="216"/>
    </row>
    <row r="5" spans="2:17" s="336" customFormat="1" ht="11.25" customHeight="1" x14ac:dyDescent="0.35">
      <c r="B5" s="171"/>
      <c r="C5" s="175"/>
      <c r="D5" s="223" t="s">
        <v>175</v>
      </c>
      <c r="E5" s="224" t="s">
        <v>176</v>
      </c>
      <c r="F5" s="171"/>
      <c r="G5" s="225"/>
      <c r="H5" s="216"/>
      <c r="I5" s="216"/>
      <c r="J5" s="169"/>
      <c r="K5" s="171"/>
      <c r="L5" s="171"/>
      <c r="M5" s="171"/>
    </row>
    <row r="6" spans="2:17" s="71" customFormat="1" ht="11.25" customHeight="1" x14ac:dyDescent="0.35">
      <c r="B6" s="171"/>
      <c r="C6" s="226" t="s">
        <v>52</v>
      </c>
      <c r="D6" s="223" t="s">
        <v>177</v>
      </c>
      <c r="E6" s="224" t="s">
        <v>178</v>
      </c>
      <c r="F6" s="216"/>
      <c r="G6" s="227"/>
      <c r="H6" s="216"/>
      <c r="I6" s="216"/>
      <c r="J6" s="169"/>
      <c r="K6" s="171"/>
      <c r="L6" s="171"/>
      <c r="M6" s="171"/>
    </row>
    <row r="7" spans="2:17" s="71" customFormat="1" ht="11.25" customHeight="1" x14ac:dyDescent="0.35">
      <c r="B7" s="207" t="s">
        <v>88</v>
      </c>
      <c r="C7" s="228" t="s">
        <v>54</v>
      </c>
      <c r="D7" s="229" t="s">
        <v>179</v>
      </c>
      <c r="E7" s="230" t="s">
        <v>180</v>
      </c>
      <c r="F7" s="216"/>
      <c r="G7" s="331"/>
      <c r="H7" s="216"/>
      <c r="I7" s="216"/>
      <c r="J7" s="169"/>
      <c r="K7" s="354"/>
      <c r="L7" s="171"/>
      <c r="M7" s="171"/>
    </row>
    <row r="8" spans="2:17" ht="21.75" customHeight="1" x14ac:dyDescent="0.35">
      <c r="B8" s="208" t="s">
        <v>92</v>
      </c>
      <c r="C8" s="359"/>
      <c r="D8" s="231"/>
      <c r="E8" s="179"/>
      <c r="G8" s="331"/>
      <c r="H8" s="216"/>
      <c r="I8" s="216"/>
      <c r="O8" s="3"/>
      <c r="P8" s="3"/>
      <c r="Q8" s="3"/>
    </row>
    <row r="9" spans="2:17" ht="12" customHeight="1" x14ac:dyDescent="0.35">
      <c r="B9" s="172" t="s">
        <v>181</v>
      </c>
      <c r="C9" s="359">
        <v>83178</v>
      </c>
      <c r="D9" s="359">
        <v>25731</v>
      </c>
      <c r="E9" s="362">
        <v>17.36</v>
      </c>
      <c r="G9" s="331"/>
      <c r="J9" s="354"/>
      <c r="O9" s="3"/>
      <c r="P9" s="3"/>
      <c r="Q9" s="3"/>
    </row>
    <row r="10" spans="2:17" ht="12" customHeight="1" x14ac:dyDescent="0.35">
      <c r="B10" s="172" t="s">
        <v>182</v>
      </c>
      <c r="C10" s="359">
        <v>29555</v>
      </c>
      <c r="D10" s="359">
        <v>8718</v>
      </c>
      <c r="E10" s="362">
        <v>16.21</v>
      </c>
      <c r="G10" s="331"/>
      <c r="O10" s="3"/>
      <c r="P10" s="3"/>
      <c r="Q10" s="3"/>
    </row>
    <row r="11" spans="2:17" ht="12" customHeight="1" x14ac:dyDescent="0.35">
      <c r="B11" s="172" t="s">
        <v>183</v>
      </c>
      <c r="C11" s="359">
        <v>35220</v>
      </c>
      <c r="D11" s="359">
        <v>11820</v>
      </c>
      <c r="E11" s="362">
        <v>17.57</v>
      </c>
      <c r="G11" s="331"/>
      <c r="K11" s="355"/>
      <c r="O11" s="3"/>
      <c r="P11" s="3"/>
      <c r="Q11" s="3"/>
    </row>
    <row r="12" spans="2:17" ht="12" customHeight="1" x14ac:dyDescent="0.35">
      <c r="B12" s="172" t="s">
        <v>96</v>
      </c>
      <c r="C12" s="359">
        <v>37986</v>
      </c>
      <c r="D12" s="359">
        <v>11578</v>
      </c>
      <c r="E12" s="362">
        <v>17.420000000000002</v>
      </c>
      <c r="G12" s="331"/>
      <c r="K12" s="355"/>
      <c r="O12" s="3"/>
      <c r="P12" s="3"/>
      <c r="Q12" s="3"/>
    </row>
    <row r="13" spans="2:17" s="355" customFormat="1" ht="12" customHeight="1" x14ac:dyDescent="0.35">
      <c r="B13" s="209" t="s">
        <v>97</v>
      </c>
      <c r="C13" s="209">
        <v>185939</v>
      </c>
      <c r="D13" s="209">
        <v>57848</v>
      </c>
      <c r="E13" s="209">
        <v>17.23</v>
      </c>
      <c r="F13" s="216"/>
      <c r="G13" s="331"/>
      <c r="H13" s="216"/>
      <c r="I13" s="216"/>
    </row>
    <row r="14" spans="2:17" ht="12" customHeight="1" x14ac:dyDescent="0.35">
      <c r="B14" s="208" t="s">
        <v>98</v>
      </c>
      <c r="C14" s="173"/>
      <c r="D14" s="173"/>
      <c r="E14" s="232"/>
      <c r="G14" s="331"/>
      <c r="H14" s="216"/>
      <c r="I14" s="216"/>
      <c r="J14" s="355"/>
      <c r="K14" s="355"/>
      <c r="O14" s="3"/>
      <c r="P14" s="3"/>
      <c r="Q14" s="3"/>
    </row>
    <row r="15" spans="2:17" ht="12" customHeight="1" x14ac:dyDescent="0.35">
      <c r="B15" s="172" t="s">
        <v>184</v>
      </c>
      <c r="C15" s="359">
        <v>23468</v>
      </c>
      <c r="D15" s="359">
        <v>6765</v>
      </c>
      <c r="E15" s="360">
        <v>14.69</v>
      </c>
      <c r="G15" s="331"/>
      <c r="H15" s="216"/>
      <c r="I15" s="216"/>
      <c r="J15" s="355"/>
      <c r="K15" s="355"/>
      <c r="O15" s="3"/>
      <c r="P15" s="3"/>
      <c r="Q15" s="3"/>
    </row>
    <row r="16" spans="2:17" ht="12" customHeight="1" x14ac:dyDescent="0.35">
      <c r="B16" s="172" t="s">
        <v>185</v>
      </c>
      <c r="C16" s="359">
        <v>3393</v>
      </c>
      <c r="D16" s="359">
        <v>1474</v>
      </c>
      <c r="E16" s="360">
        <v>18.84</v>
      </c>
      <c r="G16" s="331"/>
      <c r="H16" s="216"/>
      <c r="I16" s="216"/>
      <c r="J16" s="355"/>
      <c r="K16" s="355"/>
      <c r="O16" s="3"/>
      <c r="P16" s="3"/>
      <c r="Q16" s="3"/>
    </row>
    <row r="17" spans="2:17" ht="12" customHeight="1" x14ac:dyDescent="0.35">
      <c r="B17" s="172" t="s">
        <v>186</v>
      </c>
      <c r="C17" s="359">
        <v>17349</v>
      </c>
      <c r="D17" s="359">
        <v>7059</v>
      </c>
      <c r="E17" s="360">
        <v>18.11</v>
      </c>
      <c r="G17" s="331"/>
      <c r="H17" s="216"/>
      <c r="I17" s="216"/>
      <c r="J17" s="355"/>
      <c r="K17" s="355"/>
      <c r="O17" s="3"/>
      <c r="P17" s="3"/>
      <c r="Q17" s="3"/>
    </row>
    <row r="18" spans="2:17" ht="12" customHeight="1" x14ac:dyDescent="0.35">
      <c r="B18" s="172" t="s">
        <v>187</v>
      </c>
      <c r="C18" s="359">
        <v>1279</v>
      </c>
      <c r="D18" s="359">
        <v>487</v>
      </c>
      <c r="E18" s="360">
        <v>17.66</v>
      </c>
      <c r="G18" s="331"/>
      <c r="H18" s="216"/>
      <c r="I18" s="216"/>
      <c r="J18" s="355"/>
      <c r="K18" s="355"/>
      <c r="O18" s="3"/>
      <c r="P18" s="3"/>
      <c r="Q18" s="3"/>
    </row>
    <row r="19" spans="2:17" ht="12" customHeight="1" x14ac:dyDescent="0.35">
      <c r="B19" s="172" t="s">
        <v>188</v>
      </c>
      <c r="C19" s="359">
        <v>1</v>
      </c>
      <c r="D19" s="359">
        <v>1</v>
      </c>
      <c r="E19" s="360">
        <v>34</v>
      </c>
      <c r="G19" s="331"/>
      <c r="H19" s="216"/>
      <c r="I19" s="216"/>
      <c r="J19" s="355"/>
      <c r="K19" s="355"/>
      <c r="O19" s="3"/>
      <c r="P19" s="3"/>
      <c r="Q19" s="3"/>
    </row>
    <row r="20" spans="2:17" ht="12" customHeight="1" x14ac:dyDescent="0.35">
      <c r="B20" s="172" t="s">
        <v>189</v>
      </c>
      <c r="C20" s="359">
        <v>2325</v>
      </c>
      <c r="D20" s="359">
        <v>992</v>
      </c>
      <c r="E20" s="360">
        <v>18.579999999999998</v>
      </c>
      <c r="G20" s="331"/>
      <c r="H20" s="216"/>
      <c r="I20" s="216"/>
      <c r="J20" s="355"/>
      <c r="K20" s="355"/>
      <c r="O20" s="3"/>
      <c r="P20" s="3"/>
      <c r="Q20" s="3"/>
    </row>
    <row r="21" spans="2:17" ht="12" customHeight="1" x14ac:dyDescent="0.35">
      <c r="B21" s="172" t="s">
        <v>190</v>
      </c>
      <c r="C21" s="359">
        <v>4430</v>
      </c>
      <c r="D21" s="359">
        <v>1868</v>
      </c>
      <c r="E21" s="360">
        <v>18.84</v>
      </c>
      <c r="G21" s="331"/>
      <c r="H21" s="216"/>
      <c r="I21" s="216"/>
      <c r="J21" s="355"/>
      <c r="K21" s="355"/>
      <c r="O21" s="3"/>
      <c r="P21" s="3"/>
      <c r="Q21" s="3"/>
    </row>
    <row r="22" spans="2:17" ht="12" customHeight="1" x14ac:dyDescent="0.35">
      <c r="B22" s="172" t="s">
        <v>191</v>
      </c>
      <c r="C22" s="359">
        <v>23737</v>
      </c>
      <c r="D22" s="359">
        <v>8663</v>
      </c>
      <c r="E22" s="360">
        <v>17.53</v>
      </c>
      <c r="G22" s="331"/>
      <c r="H22" s="216"/>
      <c r="I22" s="216"/>
      <c r="J22" s="355"/>
      <c r="K22" s="355"/>
      <c r="O22" s="3"/>
      <c r="P22" s="3"/>
      <c r="Q22" s="3"/>
    </row>
    <row r="23" spans="2:17" ht="12" customHeight="1" x14ac:dyDescent="0.35">
      <c r="B23" s="172" t="s">
        <v>192</v>
      </c>
      <c r="C23" s="359">
        <v>50120</v>
      </c>
      <c r="D23" s="359">
        <v>18901</v>
      </c>
      <c r="E23" s="360">
        <v>17.14</v>
      </c>
      <c r="G23" s="331"/>
      <c r="H23" s="216"/>
      <c r="I23" s="216"/>
      <c r="J23" s="355"/>
      <c r="K23" s="355"/>
      <c r="O23" s="3"/>
      <c r="P23" s="3"/>
      <c r="Q23" s="3"/>
    </row>
    <row r="24" spans="2:17" ht="12" customHeight="1" x14ac:dyDescent="0.35">
      <c r="B24" s="172" t="s">
        <v>193</v>
      </c>
      <c r="C24" s="359">
        <v>61654</v>
      </c>
      <c r="D24" s="359">
        <v>20487</v>
      </c>
      <c r="E24" s="360">
        <v>15.38</v>
      </c>
      <c r="G24" s="331"/>
      <c r="H24" s="216"/>
      <c r="I24" s="216"/>
      <c r="J24" s="355"/>
      <c r="K24" s="355"/>
      <c r="O24" s="3"/>
      <c r="P24" s="3"/>
      <c r="Q24" s="3"/>
    </row>
    <row r="25" spans="2:17" ht="12" customHeight="1" x14ac:dyDescent="0.35">
      <c r="B25" s="172" t="s">
        <v>194</v>
      </c>
      <c r="C25" s="359">
        <v>176915</v>
      </c>
      <c r="D25" s="359">
        <v>51695</v>
      </c>
      <c r="E25" s="360">
        <v>15.04</v>
      </c>
      <c r="G25" s="331"/>
      <c r="H25" s="216"/>
      <c r="I25" s="216"/>
      <c r="J25" s="355"/>
      <c r="K25" s="355"/>
      <c r="O25" s="3"/>
      <c r="P25" s="3"/>
      <c r="Q25" s="3"/>
    </row>
    <row r="26" spans="2:17" ht="12" customHeight="1" x14ac:dyDescent="0.35">
      <c r="B26" s="172" t="s">
        <v>195</v>
      </c>
      <c r="C26" s="359">
        <v>110</v>
      </c>
      <c r="D26" s="359">
        <v>56</v>
      </c>
      <c r="E26" s="360">
        <v>21.25</v>
      </c>
      <c r="G26" s="331"/>
      <c r="H26" s="216"/>
      <c r="I26" s="216"/>
      <c r="J26" s="355"/>
      <c r="K26" s="355"/>
      <c r="O26" s="3"/>
      <c r="P26" s="3"/>
      <c r="Q26" s="3"/>
    </row>
    <row r="27" spans="2:17" ht="12" customHeight="1" x14ac:dyDescent="0.35">
      <c r="B27" s="172" t="s">
        <v>196</v>
      </c>
      <c r="C27" s="359">
        <v>23737</v>
      </c>
      <c r="D27" s="359">
        <v>8940</v>
      </c>
      <c r="E27" s="360">
        <v>17.22</v>
      </c>
      <c r="G27" s="331"/>
      <c r="H27" s="216"/>
      <c r="I27" s="216"/>
      <c r="J27" s="355"/>
      <c r="K27" s="355"/>
      <c r="O27" s="3"/>
      <c r="P27" s="3"/>
      <c r="Q27" s="3"/>
    </row>
    <row r="28" spans="2:17" ht="12" customHeight="1" x14ac:dyDescent="0.35">
      <c r="B28" s="172" t="s">
        <v>197</v>
      </c>
      <c r="C28" s="359">
        <v>54042</v>
      </c>
      <c r="D28" s="359">
        <v>15877</v>
      </c>
      <c r="E28" s="360">
        <v>15.33</v>
      </c>
      <c r="G28" s="331"/>
      <c r="H28" s="216"/>
      <c r="I28" s="216"/>
      <c r="J28" s="355"/>
      <c r="K28" s="355"/>
      <c r="O28" s="3"/>
      <c r="P28" s="3"/>
      <c r="Q28" s="3"/>
    </row>
    <row r="29" spans="2:17" ht="12" customHeight="1" x14ac:dyDescent="0.35">
      <c r="B29" s="172" t="s">
        <v>198</v>
      </c>
      <c r="C29" s="359">
        <v>71</v>
      </c>
      <c r="D29" s="359">
        <v>44</v>
      </c>
      <c r="E29" s="360">
        <v>22</v>
      </c>
      <c r="G29" s="331"/>
      <c r="H29" s="216"/>
      <c r="I29" s="216"/>
      <c r="J29" s="355"/>
      <c r="K29" s="355"/>
      <c r="O29" s="3"/>
      <c r="P29" s="3"/>
      <c r="Q29" s="3"/>
    </row>
    <row r="30" spans="2:17" ht="12" customHeight="1" x14ac:dyDescent="0.35">
      <c r="B30" s="172" t="s">
        <v>199</v>
      </c>
      <c r="C30" s="359">
        <v>107965</v>
      </c>
      <c r="D30" s="359">
        <v>32339</v>
      </c>
      <c r="E30" s="360">
        <v>15.26</v>
      </c>
      <c r="G30" s="331"/>
      <c r="H30" s="216"/>
      <c r="I30" s="216"/>
      <c r="J30" s="355"/>
      <c r="K30" s="355"/>
      <c r="O30" s="3"/>
      <c r="P30" s="3"/>
      <c r="Q30" s="3"/>
    </row>
    <row r="31" spans="2:17" ht="12" customHeight="1" x14ac:dyDescent="0.35">
      <c r="B31" s="172" t="s">
        <v>200</v>
      </c>
      <c r="C31" s="359">
        <v>17186</v>
      </c>
      <c r="D31" s="359">
        <v>6290</v>
      </c>
      <c r="E31" s="360">
        <v>17.329999999999998</v>
      </c>
      <c r="G31" s="331"/>
      <c r="H31" s="216"/>
      <c r="I31" s="216"/>
      <c r="J31" s="355"/>
      <c r="K31" s="355"/>
      <c r="O31" s="3"/>
      <c r="P31" s="3"/>
      <c r="Q31" s="3"/>
    </row>
    <row r="32" spans="2:17" s="355" customFormat="1" ht="12" customHeight="1" x14ac:dyDescent="0.35">
      <c r="B32" s="209" t="s">
        <v>97</v>
      </c>
      <c r="C32" s="233">
        <v>567781</v>
      </c>
      <c r="D32" s="233">
        <v>181938</v>
      </c>
      <c r="E32" s="209">
        <v>15.75</v>
      </c>
      <c r="F32" s="216"/>
      <c r="G32" s="331"/>
      <c r="H32" s="216"/>
      <c r="I32" s="216"/>
    </row>
    <row r="33" spans="2:17" ht="12" customHeight="1" x14ac:dyDescent="0.35">
      <c r="B33" s="208" t="s">
        <v>116</v>
      </c>
      <c r="C33" s="173"/>
      <c r="D33" s="173"/>
      <c r="E33" s="232"/>
      <c r="G33" s="331"/>
      <c r="H33" s="216"/>
      <c r="I33" s="216"/>
      <c r="J33" s="355"/>
      <c r="K33" s="355"/>
      <c r="O33" s="3"/>
      <c r="P33" s="3"/>
      <c r="Q33" s="3"/>
    </row>
    <row r="34" spans="2:17" ht="12" customHeight="1" x14ac:dyDescent="0.35">
      <c r="B34" s="172" t="s">
        <v>117</v>
      </c>
      <c r="C34" s="359">
        <v>156099</v>
      </c>
      <c r="D34" s="359">
        <v>54348</v>
      </c>
      <c r="E34" s="360">
        <v>17.98</v>
      </c>
      <c r="G34" s="331"/>
      <c r="H34" s="216"/>
      <c r="I34" s="216"/>
      <c r="J34" s="355"/>
      <c r="K34" s="355"/>
      <c r="O34" s="3"/>
      <c r="P34" s="3"/>
      <c r="Q34" s="3"/>
    </row>
    <row r="35" spans="2:17" s="355" customFormat="1" ht="12" customHeight="1" x14ac:dyDescent="0.35">
      <c r="B35" s="209" t="s">
        <v>97</v>
      </c>
      <c r="C35" s="233">
        <v>156099</v>
      </c>
      <c r="D35" s="233">
        <v>54348</v>
      </c>
      <c r="E35" s="234">
        <v>17.98</v>
      </c>
      <c r="F35" s="216"/>
      <c r="G35" s="331"/>
      <c r="H35" s="216"/>
      <c r="I35" s="216"/>
    </row>
    <row r="36" spans="2:17" ht="12" customHeight="1" x14ac:dyDescent="0.35">
      <c r="B36" s="208" t="s">
        <v>118</v>
      </c>
      <c r="C36" s="173"/>
      <c r="D36" s="173"/>
      <c r="E36" s="232"/>
      <c r="G36" s="331"/>
      <c r="H36" s="216"/>
      <c r="I36" s="216"/>
      <c r="J36" s="355"/>
      <c r="K36" s="355"/>
      <c r="O36" s="3"/>
      <c r="P36" s="3"/>
      <c r="Q36" s="3"/>
    </row>
    <row r="37" spans="2:17" ht="12" customHeight="1" x14ac:dyDescent="0.35">
      <c r="B37" s="172" t="s">
        <v>201</v>
      </c>
      <c r="C37" s="359">
        <v>55098</v>
      </c>
      <c r="D37" s="359">
        <v>16728</v>
      </c>
      <c r="E37" s="360">
        <v>16.5</v>
      </c>
      <c r="G37" s="331"/>
      <c r="H37" s="216"/>
      <c r="I37" s="216"/>
      <c r="J37" s="355"/>
      <c r="K37" s="355"/>
      <c r="O37" s="3"/>
      <c r="P37" s="3"/>
      <c r="Q37" s="3"/>
    </row>
    <row r="38" spans="2:17" ht="12" customHeight="1" x14ac:dyDescent="0.35">
      <c r="B38" s="172" t="s">
        <v>202</v>
      </c>
      <c r="C38" s="359">
        <v>62778</v>
      </c>
      <c r="D38" s="359">
        <v>19065</v>
      </c>
      <c r="E38" s="360">
        <v>16.07</v>
      </c>
      <c r="G38" s="331"/>
      <c r="H38" s="216"/>
      <c r="I38" s="216"/>
      <c r="O38" s="3"/>
      <c r="P38" s="3"/>
      <c r="Q38" s="3"/>
    </row>
    <row r="39" spans="2:17" ht="12" customHeight="1" x14ac:dyDescent="0.35">
      <c r="B39" s="172" t="s">
        <v>203</v>
      </c>
      <c r="C39" s="359">
        <v>78</v>
      </c>
      <c r="D39" s="359">
        <v>35</v>
      </c>
      <c r="E39" s="360">
        <v>22.27</v>
      </c>
      <c r="G39" s="331"/>
      <c r="H39" s="216"/>
      <c r="I39" s="216"/>
      <c r="O39" s="3"/>
      <c r="P39" s="3"/>
      <c r="Q39" s="3"/>
    </row>
    <row r="40" spans="2:17" ht="12" customHeight="1" x14ac:dyDescent="0.35">
      <c r="B40" s="172" t="s">
        <v>204</v>
      </c>
      <c r="C40" s="359">
        <v>15793</v>
      </c>
      <c r="D40" s="359">
        <v>6457</v>
      </c>
      <c r="E40" s="360">
        <v>19.93</v>
      </c>
      <c r="G40" s="331"/>
      <c r="H40" s="216"/>
      <c r="I40" s="216"/>
      <c r="J40" s="355"/>
      <c r="K40" s="355"/>
      <c r="O40" s="3"/>
      <c r="P40" s="3"/>
      <c r="Q40" s="3"/>
    </row>
    <row r="41" spans="2:17" s="355" customFormat="1" ht="12" customHeight="1" x14ac:dyDescent="0.35">
      <c r="B41" s="209" t="s">
        <v>97</v>
      </c>
      <c r="C41" s="233">
        <v>133746</v>
      </c>
      <c r="D41" s="233">
        <v>42284</v>
      </c>
      <c r="E41" s="234">
        <v>16.71</v>
      </c>
      <c r="F41" s="216"/>
      <c r="G41" s="331"/>
      <c r="H41" s="216"/>
      <c r="I41" s="216"/>
      <c r="L41" s="171"/>
      <c r="M41" s="171"/>
    </row>
    <row r="42" spans="2:17" ht="12" customHeight="1" x14ac:dyDescent="0.35">
      <c r="B42" s="208" t="s">
        <v>123</v>
      </c>
      <c r="C42" s="173"/>
      <c r="D42" s="173"/>
      <c r="E42" s="232"/>
      <c r="G42" s="331"/>
      <c r="H42" s="216"/>
      <c r="I42" s="216"/>
      <c r="J42" s="355"/>
      <c r="K42" s="355"/>
      <c r="L42" s="172"/>
      <c r="M42" s="172"/>
      <c r="N42" s="3"/>
      <c r="O42" s="3"/>
      <c r="P42" s="3"/>
      <c r="Q42" s="3"/>
    </row>
    <row r="43" spans="2:17" ht="12" customHeight="1" x14ac:dyDescent="0.35">
      <c r="B43" s="172" t="s">
        <v>205</v>
      </c>
      <c r="C43" s="359">
        <v>3904</v>
      </c>
      <c r="D43" s="359">
        <v>1282</v>
      </c>
      <c r="E43" s="360">
        <v>19.32</v>
      </c>
      <c r="G43" s="331"/>
      <c r="H43" s="216"/>
      <c r="I43" s="216"/>
      <c r="J43" s="355"/>
      <c r="K43" s="355"/>
      <c r="L43" s="172"/>
      <c r="M43" s="172"/>
      <c r="N43" s="3"/>
      <c r="O43" s="3"/>
      <c r="P43" s="3"/>
      <c r="Q43" s="3"/>
    </row>
    <row r="44" spans="2:17" ht="12" customHeight="1" x14ac:dyDescent="0.35">
      <c r="B44" s="172" t="s">
        <v>206</v>
      </c>
      <c r="C44" s="359">
        <v>4424</v>
      </c>
      <c r="D44" s="359">
        <v>1490</v>
      </c>
      <c r="E44" s="360">
        <v>18.73</v>
      </c>
      <c r="G44" s="331"/>
      <c r="H44" s="216"/>
      <c r="I44" s="216"/>
      <c r="J44" s="355"/>
      <c r="K44" s="355"/>
      <c r="L44" s="172"/>
      <c r="M44" s="172"/>
      <c r="N44" s="3"/>
      <c r="O44" s="3"/>
      <c r="P44" s="3"/>
      <c r="Q44" s="3"/>
    </row>
    <row r="45" spans="2:17" ht="12" customHeight="1" x14ac:dyDescent="0.35">
      <c r="B45" s="172" t="s">
        <v>207</v>
      </c>
      <c r="C45" s="359">
        <v>9638</v>
      </c>
      <c r="D45" s="359">
        <v>3819</v>
      </c>
      <c r="E45" s="360">
        <v>21.09</v>
      </c>
      <c r="G45" s="331"/>
      <c r="H45" s="216"/>
      <c r="I45" s="216"/>
      <c r="J45" s="355"/>
      <c r="K45" s="355"/>
      <c r="L45" s="172"/>
      <c r="M45" s="172"/>
      <c r="N45" s="3"/>
      <c r="O45" s="3"/>
      <c r="P45" s="3"/>
      <c r="Q45" s="3"/>
    </row>
    <row r="46" spans="2:17" ht="12" customHeight="1" x14ac:dyDescent="0.35">
      <c r="B46" s="172" t="s">
        <v>208</v>
      </c>
      <c r="C46" s="359">
        <v>27618</v>
      </c>
      <c r="D46" s="359">
        <v>8594</v>
      </c>
      <c r="E46" s="360">
        <v>17.920000000000002</v>
      </c>
      <c r="G46" s="331"/>
      <c r="H46" s="216"/>
      <c r="I46" s="216"/>
      <c r="J46" s="355"/>
      <c r="K46" s="355"/>
      <c r="L46" s="172"/>
      <c r="M46" s="172"/>
      <c r="N46" s="3"/>
      <c r="O46" s="3"/>
      <c r="P46" s="3"/>
      <c r="Q46" s="3"/>
    </row>
    <row r="47" spans="2:17" ht="12" customHeight="1" x14ac:dyDescent="0.35">
      <c r="B47" s="172" t="s">
        <v>209</v>
      </c>
      <c r="C47" s="359">
        <v>20419</v>
      </c>
      <c r="D47" s="359">
        <v>6860</v>
      </c>
      <c r="E47" s="360">
        <v>19.59</v>
      </c>
      <c r="G47" s="331"/>
      <c r="H47" s="216"/>
      <c r="I47" s="216"/>
      <c r="J47" s="355"/>
      <c r="K47" s="355"/>
      <c r="L47" s="172"/>
      <c r="M47" s="172"/>
      <c r="N47" s="3"/>
      <c r="O47" s="3"/>
      <c r="P47" s="3"/>
      <c r="Q47" s="3"/>
    </row>
    <row r="48" spans="2:17" ht="12" customHeight="1" x14ac:dyDescent="0.35">
      <c r="B48" s="172" t="s">
        <v>210</v>
      </c>
      <c r="C48" s="359">
        <v>6599</v>
      </c>
      <c r="D48" s="359">
        <v>2528</v>
      </c>
      <c r="E48" s="360">
        <v>20.93</v>
      </c>
      <c r="G48" s="331"/>
      <c r="H48" s="216"/>
      <c r="I48" s="216"/>
      <c r="J48" s="355"/>
      <c r="K48" s="355"/>
      <c r="L48" s="172"/>
      <c r="M48" s="172"/>
      <c r="N48" s="3"/>
      <c r="O48" s="3"/>
      <c r="P48" s="3"/>
      <c r="Q48" s="3"/>
    </row>
    <row r="49" spans="2:17" ht="12" customHeight="1" x14ac:dyDescent="0.35">
      <c r="B49" s="172" t="s">
        <v>211</v>
      </c>
      <c r="C49" s="359">
        <v>2255</v>
      </c>
      <c r="D49" s="359">
        <v>649</v>
      </c>
      <c r="E49" s="360">
        <v>16.52</v>
      </c>
      <c r="G49" s="331"/>
      <c r="H49" s="216"/>
      <c r="I49" s="216"/>
      <c r="J49" s="355"/>
      <c r="K49" s="355"/>
      <c r="L49" s="172"/>
      <c r="M49" s="172"/>
      <c r="N49" s="3"/>
      <c r="O49" s="3"/>
      <c r="P49" s="3"/>
      <c r="Q49" s="3"/>
    </row>
    <row r="50" spans="2:17" ht="12" customHeight="1" x14ac:dyDescent="0.35">
      <c r="B50" s="172" t="s">
        <v>212</v>
      </c>
      <c r="C50" s="359">
        <v>16902</v>
      </c>
      <c r="D50" s="359">
        <v>5468</v>
      </c>
      <c r="E50" s="360" t="s">
        <v>213</v>
      </c>
      <c r="G50" s="331"/>
      <c r="H50" s="216"/>
      <c r="I50" s="216"/>
      <c r="J50" s="355"/>
      <c r="K50" s="355"/>
      <c r="L50" s="172"/>
      <c r="M50" s="172"/>
      <c r="N50" s="3"/>
      <c r="O50" s="3"/>
      <c r="P50" s="3"/>
      <c r="Q50" s="3"/>
    </row>
    <row r="51" spans="2:17" ht="12" customHeight="1" x14ac:dyDescent="0.35">
      <c r="B51" s="172" t="s">
        <v>214</v>
      </c>
      <c r="C51" s="359">
        <v>32760</v>
      </c>
      <c r="D51" s="359">
        <v>11820</v>
      </c>
      <c r="E51" s="360">
        <v>19.97</v>
      </c>
      <c r="G51" s="331"/>
      <c r="H51" s="216"/>
      <c r="I51" s="216"/>
      <c r="J51" s="355"/>
      <c r="K51" s="355"/>
      <c r="L51" s="172"/>
      <c r="M51" s="172"/>
      <c r="N51" s="3"/>
      <c r="O51" s="3"/>
      <c r="P51" s="3"/>
      <c r="Q51" s="3"/>
    </row>
    <row r="52" spans="2:17" ht="12" customHeight="1" x14ac:dyDescent="0.35">
      <c r="B52" s="172" t="s">
        <v>215</v>
      </c>
      <c r="C52" s="359">
        <v>6507</v>
      </c>
      <c r="D52" s="359">
        <v>2206</v>
      </c>
      <c r="E52" s="360">
        <v>19.75</v>
      </c>
      <c r="G52" s="331"/>
      <c r="H52" s="216"/>
      <c r="I52" s="216"/>
      <c r="J52" s="355"/>
      <c r="K52" s="355"/>
      <c r="L52" s="172"/>
      <c r="M52" s="172"/>
      <c r="N52" s="3"/>
      <c r="O52" s="3"/>
      <c r="P52" s="3"/>
      <c r="Q52" s="3"/>
    </row>
    <row r="53" spans="2:17" ht="12" customHeight="1" x14ac:dyDescent="0.35">
      <c r="B53" s="172" t="s">
        <v>216</v>
      </c>
      <c r="C53" s="359">
        <v>9593</v>
      </c>
      <c r="D53" s="359">
        <v>2753</v>
      </c>
      <c r="E53" s="360">
        <v>17.11</v>
      </c>
      <c r="G53" s="331"/>
      <c r="H53" s="216"/>
      <c r="I53" s="216"/>
      <c r="J53" s="355"/>
      <c r="K53" s="355"/>
      <c r="L53" s="172"/>
      <c r="M53" s="172"/>
      <c r="N53" s="3"/>
      <c r="O53" s="3"/>
      <c r="P53" s="3"/>
      <c r="Q53" s="3"/>
    </row>
    <row r="54" spans="2:17" ht="12" customHeight="1" x14ac:dyDescent="0.35">
      <c r="B54" s="172" t="s">
        <v>217</v>
      </c>
      <c r="C54" s="359">
        <v>8884</v>
      </c>
      <c r="D54" s="359">
        <v>2909</v>
      </c>
      <c r="E54" s="360">
        <v>18.7</v>
      </c>
      <c r="G54" s="331"/>
      <c r="H54" s="216"/>
      <c r="I54" s="216"/>
      <c r="J54" s="355"/>
      <c r="K54" s="355"/>
      <c r="L54" s="172"/>
      <c r="M54" s="172"/>
      <c r="N54" s="3"/>
      <c r="O54" s="3"/>
      <c r="P54" s="3"/>
      <c r="Q54" s="3"/>
    </row>
    <row r="55" spans="2:17" ht="12" customHeight="1" x14ac:dyDescent="0.35">
      <c r="B55" s="172" t="s">
        <v>218</v>
      </c>
      <c r="C55" s="359">
        <v>3151</v>
      </c>
      <c r="D55" s="359">
        <v>1266</v>
      </c>
      <c r="E55" s="361">
        <v>21.224298999999998</v>
      </c>
      <c r="G55" s="331"/>
      <c r="H55" s="216"/>
      <c r="I55" s="216"/>
      <c r="J55" s="355"/>
      <c r="K55" s="355"/>
      <c r="L55" s="172"/>
      <c r="M55" s="172"/>
      <c r="N55" s="3"/>
      <c r="O55" s="3"/>
      <c r="P55" s="3"/>
      <c r="Q55" s="3"/>
    </row>
    <row r="56" spans="2:17" ht="12" customHeight="1" x14ac:dyDescent="0.35">
      <c r="B56" s="172" t="s">
        <v>219</v>
      </c>
      <c r="C56" s="359">
        <v>4987</v>
      </c>
      <c r="D56" s="359">
        <v>1601</v>
      </c>
      <c r="E56" s="360">
        <v>18.27</v>
      </c>
      <c r="G56" s="331"/>
      <c r="H56" s="216"/>
      <c r="I56" s="216"/>
      <c r="J56" s="355"/>
      <c r="K56" s="355"/>
      <c r="L56" s="172"/>
      <c r="M56" s="172"/>
      <c r="N56" s="3"/>
      <c r="O56" s="3"/>
      <c r="P56" s="3"/>
      <c r="Q56" s="3"/>
    </row>
    <row r="57" spans="2:17" ht="12" customHeight="1" x14ac:dyDescent="0.35">
      <c r="B57" s="172" t="s">
        <v>220</v>
      </c>
      <c r="C57" s="359">
        <v>1408</v>
      </c>
      <c r="D57" s="359">
        <v>690</v>
      </c>
      <c r="E57" s="360">
        <v>24.87</v>
      </c>
      <c r="G57" s="331"/>
      <c r="H57" s="216"/>
      <c r="I57" s="216"/>
      <c r="J57" s="355"/>
      <c r="K57" s="355"/>
      <c r="L57" s="172"/>
      <c r="M57" s="172"/>
      <c r="N57" s="3"/>
      <c r="O57" s="3"/>
      <c r="P57" s="3"/>
      <c r="Q57" s="3"/>
    </row>
    <row r="58" spans="2:17" ht="12" customHeight="1" x14ac:dyDescent="0.35">
      <c r="B58" s="172" t="s">
        <v>221</v>
      </c>
      <c r="C58" s="359">
        <v>574</v>
      </c>
      <c r="D58" s="359">
        <v>226</v>
      </c>
      <c r="E58" s="360">
        <v>20.52</v>
      </c>
      <c r="G58" s="331"/>
      <c r="H58" s="216"/>
      <c r="I58" s="216"/>
      <c r="J58" s="355"/>
      <c r="K58" s="355"/>
      <c r="L58" s="172"/>
      <c r="M58" s="172"/>
      <c r="N58" s="3"/>
      <c r="O58" s="3"/>
      <c r="P58" s="3"/>
      <c r="Q58" s="3"/>
    </row>
    <row r="59" spans="2:17" ht="12" customHeight="1" x14ac:dyDescent="0.35">
      <c r="B59" s="235" t="s">
        <v>222</v>
      </c>
      <c r="C59" s="359">
        <v>354</v>
      </c>
      <c r="D59" s="359">
        <v>222</v>
      </c>
      <c r="E59" s="360">
        <v>30.35</v>
      </c>
      <c r="G59" s="331"/>
      <c r="H59" s="216"/>
      <c r="I59" s="216"/>
      <c r="J59" s="355"/>
      <c r="K59" s="355"/>
      <c r="L59" s="172"/>
      <c r="M59" s="172"/>
      <c r="N59" s="3"/>
      <c r="O59" s="3"/>
      <c r="P59" s="3"/>
      <c r="Q59" s="3"/>
    </row>
    <row r="60" spans="2:17" ht="12" customHeight="1" x14ac:dyDescent="0.35">
      <c r="B60" s="209" t="s">
        <v>97</v>
      </c>
      <c r="C60" s="236">
        <f>SUM(C43:C59)</f>
        <v>159977</v>
      </c>
      <c r="D60" s="236">
        <v>54384</v>
      </c>
      <c r="E60" s="209">
        <v>19.22</v>
      </c>
      <c r="G60" s="331"/>
      <c r="H60" s="216"/>
      <c r="I60" s="216"/>
      <c r="J60" s="355"/>
      <c r="K60" s="355"/>
      <c r="L60" s="172"/>
      <c r="M60" s="172"/>
      <c r="N60" s="3"/>
      <c r="O60" s="3"/>
      <c r="P60" s="3"/>
      <c r="Q60" s="3"/>
    </row>
    <row r="61" spans="2:17" ht="12" customHeight="1" x14ac:dyDescent="0.35">
      <c r="B61" s="208" t="s">
        <v>142</v>
      </c>
      <c r="C61" s="167"/>
      <c r="D61" s="238"/>
      <c r="E61" s="179"/>
      <c r="G61" s="331"/>
      <c r="H61" s="331"/>
      <c r="I61" s="331"/>
      <c r="J61" s="331"/>
      <c r="K61" s="331"/>
      <c r="O61" s="3"/>
      <c r="P61" s="3"/>
      <c r="Q61" s="3"/>
    </row>
    <row r="62" spans="2:17" ht="12" customHeight="1" x14ac:dyDescent="0.35">
      <c r="B62" s="172" t="s">
        <v>223</v>
      </c>
      <c r="C62" s="176">
        <v>9194</v>
      </c>
      <c r="D62" s="176">
        <v>2095</v>
      </c>
      <c r="E62" s="178">
        <v>15.23</v>
      </c>
      <c r="G62" s="331"/>
      <c r="H62" s="331"/>
      <c r="I62" s="331"/>
      <c r="J62" s="331"/>
      <c r="K62" s="331"/>
      <c r="L62" s="356"/>
      <c r="M62" s="171"/>
      <c r="N62" s="355"/>
      <c r="O62" s="3"/>
      <c r="P62" s="3"/>
      <c r="Q62" s="3"/>
    </row>
    <row r="63" spans="2:17" ht="12" customHeight="1" x14ac:dyDescent="0.35">
      <c r="B63" s="172" t="s">
        <v>224</v>
      </c>
      <c r="C63" s="177">
        <v>85470</v>
      </c>
      <c r="D63" s="176">
        <v>20218</v>
      </c>
      <c r="E63" s="178">
        <v>16.350000000000001</v>
      </c>
      <c r="G63" s="331"/>
      <c r="H63" s="331"/>
      <c r="I63" s="331"/>
      <c r="J63" s="331"/>
      <c r="K63" s="331"/>
      <c r="L63" s="356"/>
      <c r="M63" s="172"/>
      <c r="N63" s="3"/>
      <c r="O63" s="3"/>
      <c r="P63" s="3"/>
      <c r="Q63" s="3"/>
    </row>
    <row r="64" spans="2:17" ht="12" customHeight="1" x14ac:dyDescent="0.35">
      <c r="B64" s="172" t="s">
        <v>225</v>
      </c>
      <c r="C64" s="177">
        <v>70996</v>
      </c>
      <c r="D64" s="176">
        <v>19440</v>
      </c>
      <c r="E64" s="178">
        <v>17.38</v>
      </c>
      <c r="G64" s="331"/>
      <c r="H64" s="331"/>
      <c r="I64" s="331"/>
      <c r="J64" s="331"/>
      <c r="K64" s="331"/>
      <c r="O64" s="3"/>
      <c r="P64" s="3"/>
      <c r="Q64" s="3"/>
    </row>
    <row r="65" spans="2:17" ht="12" customHeight="1" x14ac:dyDescent="0.35">
      <c r="B65" s="172" t="s">
        <v>226</v>
      </c>
      <c r="C65" s="177">
        <v>1138</v>
      </c>
      <c r="D65" s="176">
        <v>400</v>
      </c>
      <c r="E65" s="178">
        <v>21.82</v>
      </c>
      <c r="G65" s="331"/>
      <c r="H65" s="331"/>
      <c r="I65" s="331"/>
      <c r="J65" s="331"/>
      <c r="K65" s="331"/>
      <c r="O65" s="3"/>
      <c r="P65" s="3"/>
      <c r="Q65" s="3"/>
    </row>
    <row r="66" spans="2:17" s="355" customFormat="1" ht="12" customHeight="1" x14ac:dyDescent="0.35">
      <c r="B66" s="209" t="s">
        <v>97</v>
      </c>
      <c r="C66" s="233">
        <v>166798</v>
      </c>
      <c r="D66" s="233">
        <v>42154</v>
      </c>
      <c r="E66" s="234">
        <v>16.77</v>
      </c>
      <c r="F66" s="216"/>
      <c r="G66" s="331"/>
      <c r="H66" s="331"/>
      <c r="I66" s="331"/>
      <c r="J66" s="331"/>
      <c r="K66" s="331"/>
    </row>
    <row r="67" spans="2:17" ht="12" customHeight="1" x14ac:dyDescent="0.35">
      <c r="B67" s="208" t="s">
        <v>147</v>
      </c>
      <c r="C67" s="176"/>
      <c r="D67" s="176"/>
      <c r="E67" s="179"/>
      <c r="G67" s="331"/>
      <c r="H67" s="331"/>
      <c r="I67" s="331"/>
      <c r="J67" s="331"/>
      <c r="K67" s="331"/>
      <c r="L67" s="356"/>
      <c r="M67" s="172"/>
      <c r="N67" s="3"/>
      <c r="O67" s="3"/>
      <c r="P67" s="3"/>
      <c r="Q67" s="3"/>
    </row>
    <row r="68" spans="2:17" ht="12" customHeight="1" x14ac:dyDescent="0.35">
      <c r="B68" s="172" t="s">
        <v>227</v>
      </c>
      <c r="C68" s="177">
        <v>4427</v>
      </c>
      <c r="D68" s="176">
        <v>904</v>
      </c>
      <c r="E68" s="178">
        <v>18.28</v>
      </c>
      <c r="G68" s="331"/>
      <c r="H68" s="331"/>
      <c r="I68" s="331"/>
      <c r="J68" s="331"/>
      <c r="K68" s="331"/>
      <c r="L68" s="356"/>
      <c r="M68" s="172"/>
      <c r="N68" s="3"/>
      <c r="O68" s="3"/>
      <c r="P68" s="3"/>
      <c r="Q68" s="3"/>
    </row>
    <row r="69" spans="2:17" ht="12" customHeight="1" x14ac:dyDescent="0.35">
      <c r="B69" s="172" t="s">
        <v>228</v>
      </c>
      <c r="C69" s="177">
        <v>13528</v>
      </c>
      <c r="D69" s="176">
        <v>3197</v>
      </c>
      <c r="E69" s="178">
        <v>18.600000000000001</v>
      </c>
      <c r="G69" s="331"/>
      <c r="H69" s="331"/>
      <c r="I69" s="331"/>
      <c r="J69" s="331"/>
      <c r="K69" s="331"/>
      <c r="O69" s="3"/>
      <c r="P69" s="3"/>
      <c r="Q69" s="3"/>
    </row>
    <row r="70" spans="2:17" ht="12" customHeight="1" x14ac:dyDescent="0.35">
      <c r="B70" s="172" t="s">
        <v>229</v>
      </c>
      <c r="C70" s="177">
        <v>13467</v>
      </c>
      <c r="D70" s="176">
        <v>2245</v>
      </c>
      <c r="E70" s="178">
        <v>17.329999999999998</v>
      </c>
      <c r="G70" s="331"/>
      <c r="H70" s="331"/>
      <c r="I70" s="331"/>
      <c r="J70" s="331"/>
      <c r="K70" s="331"/>
      <c r="O70" s="3"/>
      <c r="P70" s="3"/>
      <c r="Q70" s="3"/>
    </row>
    <row r="71" spans="2:17" s="355" customFormat="1" ht="12" customHeight="1" x14ac:dyDescent="0.35">
      <c r="B71" s="209" t="s">
        <v>97</v>
      </c>
      <c r="C71" s="233">
        <v>31422</v>
      </c>
      <c r="D71" s="233">
        <v>6346</v>
      </c>
      <c r="E71" s="234">
        <v>18.010000000000002</v>
      </c>
      <c r="F71" s="216"/>
      <c r="G71" s="331"/>
      <c r="H71" s="331"/>
      <c r="I71" s="331"/>
      <c r="J71" s="331"/>
      <c r="K71" s="331"/>
    </row>
    <row r="72" spans="2:17" ht="12" customHeight="1" x14ac:dyDescent="0.35">
      <c r="B72" s="208" t="s">
        <v>151</v>
      </c>
      <c r="C72" s="176"/>
      <c r="D72" s="176"/>
      <c r="E72" s="179"/>
      <c r="G72" s="331"/>
      <c r="H72" s="216"/>
      <c r="I72" s="216"/>
      <c r="J72" s="355"/>
      <c r="K72" s="355"/>
    </row>
    <row r="73" spans="2:17" ht="12" customHeight="1" x14ac:dyDescent="0.35">
      <c r="B73" s="172" t="s">
        <v>230</v>
      </c>
      <c r="C73" s="177">
        <v>36954</v>
      </c>
      <c r="D73" s="176">
        <v>7821</v>
      </c>
      <c r="E73" s="178">
        <v>18.2</v>
      </c>
      <c r="G73" s="331"/>
      <c r="H73" s="216"/>
      <c r="I73" s="216"/>
      <c r="J73" s="355"/>
      <c r="K73" s="355"/>
    </row>
    <row r="74" spans="2:17" ht="12" customHeight="1" x14ac:dyDescent="0.35">
      <c r="B74" s="172" t="s">
        <v>231</v>
      </c>
      <c r="C74" s="177">
        <v>8305</v>
      </c>
      <c r="D74" s="176">
        <v>1929</v>
      </c>
      <c r="E74" s="178">
        <v>19.2</v>
      </c>
      <c r="G74" s="331"/>
      <c r="H74" s="216"/>
      <c r="I74" s="216"/>
      <c r="J74" s="355"/>
      <c r="K74" s="355"/>
    </row>
    <row r="75" spans="2:17" ht="12" customHeight="1" x14ac:dyDescent="0.35">
      <c r="B75" s="172" t="s">
        <v>232</v>
      </c>
      <c r="C75" s="177">
        <v>9970</v>
      </c>
      <c r="D75" s="176">
        <v>2185</v>
      </c>
      <c r="E75" s="178">
        <v>20.76</v>
      </c>
      <c r="F75" s="239"/>
      <c r="G75" s="331"/>
      <c r="H75" s="216"/>
      <c r="I75" s="216"/>
      <c r="J75" s="355"/>
      <c r="K75" s="355"/>
    </row>
    <row r="76" spans="2:17" ht="12" customHeight="1" x14ac:dyDescent="0.35">
      <c r="B76" s="172" t="s">
        <v>233</v>
      </c>
      <c r="C76" s="177">
        <v>9849</v>
      </c>
      <c r="D76" s="176">
        <v>2547</v>
      </c>
      <c r="E76" s="178">
        <v>21.2</v>
      </c>
      <c r="F76" s="239"/>
      <c r="G76" s="331"/>
      <c r="H76" s="216"/>
      <c r="I76" s="216"/>
      <c r="J76" s="355"/>
      <c r="K76" s="355"/>
    </row>
    <row r="77" spans="2:17" ht="12" customHeight="1" x14ac:dyDescent="0.35">
      <c r="B77" s="172" t="s">
        <v>234</v>
      </c>
      <c r="C77" s="177">
        <v>3273</v>
      </c>
      <c r="D77" s="176">
        <v>662</v>
      </c>
      <c r="E77" s="178">
        <v>19.23</v>
      </c>
      <c r="F77" s="239"/>
      <c r="G77" s="331"/>
      <c r="H77" s="216"/>
      <c r="I77" s="216"/>
      <c r="J77" s="355"/>
      <c r="K77" s="355"/>
      <c r="L77" s="172"/>
      <c r="M77" s="172"/>
      <c r="N77" s="3"/>
    </row>
    <row r="78" spans="2:17" ht="12" customHeight="1" x14ac:dyDescent="0.35">
      <c r="B78" s="172" t="s">
        <v>235</v>
      </c>
      <c r="C78" s="177">
        <v>11896</v>
      </c>
      <c r="D78" s="176">
        <v>2426</v>
      </c>
      <c r="E78" s="178">
        <v>19.93</v>
      </c>
      <c r="F78" s="239"/>
      <c r="G78" s="331"/>
      <c r="H78" s="216"/>
      <c r="I78" s="216"/>
      <c r="J78" s="355"/>
      <c r="K78" s="355"/>
      <c r="L78" s="172"/>
      <c r="M78" s="172"/>
      <c r="N78" s="3"/>
    </row>
    <row r="79" spans="2:17" ht="12" customHeight="1" x14ac:dyDescent="0.35">
      <c r="B79" s="172" t="s">
        <v>236</v>
      </c>
      <c r="C79" s="177">
        <v>4861</v>
      </c>
      <c r="D79" s="176">
        <v>1180</v>
      </c>
      <c r="E79" s="178">
        <v>23.45</v>
      </c>
      <c r="F79" s="239"/>
      <c r="G79" s="331"/>
      <c r="H79" s="216"/>
      <c r="I79" s="216"/>
      <c r="J79" s="355"/>
      <c r="K79" s="355"/>
    </row>
    <row r="80" spans="2:17" ht="12" customHeight="1" x14ac:dyDescent="0.35">
      <c r="B80" s="172" t="s">
        <v>237</v>
      </c>
      <c r="C80" s="176">
        <v>11754</v>
      </c>
      <c r="D80" s="176">
        <v>2350</v>
      </c>
      <c r="E80" s="178">
        <v>19.420000000000002</v>
      </c>
      <c r="F80" s="239"/>
      <c r="G80" s="331"/>
      <c r="H80" s="216"/>
      <c r="I80" s="216"/>
      <c r="J80" s="355"/>
      <c r="K80" s="355"/>
    </row>
    <row r="81" spans="2:17" s="355" customFormat="1" ht="12" customHeight="1" x14ac:dyDescent="0.35">
      <c r="B81" s="209" t="s">
        <v>97</v>
      </c>
      <c r="C81" s="233">
        <v>96860</v>
      </c>
      <c r="D81" s="233">
        <v>21099</v>
      </c>
      <c r="E81" s="234">
        <v>19.510000000000002</v>
      </c>
      <c r="F81" s="240"/>
      <c r="G81" s="331"/>
      <c r="H81" s="216"/>
      <c r="I81" s="216"/>
      <c r="O81" s="169"/>
      <c r="P81" s="169"/>
      <c r="Q81" s="169"/>
    </row>
    <row r="82" spans="2:17" ht="12" customHeight="1" x14ac:dyDescent="0.35">
      <c r="B82" s="208" t="s">
        <v>160</v>
      </c>
      <c r="C82" s="176"/>
      <c r="D82" s="176"/>
      <c r="E82" s="179"/>
      <c r="F82" s="239"/>
      <c r="G82" s="331"/>
      <c r="H82" s="216"/>
      <c r="I82" s="216"/>
      <c r="J82" s="355"/>
      <c r="K82" s="355"/>
    </row>
    <row r="83" spans="2:17" ht="12" customHeight="1" x14ac:dyDescent="0.35">
      <c r="B83" s="172" t="s">
        <v>238</v>
      </c>
      <c r="C83" s="176">
        <v>19030</v>
      </c>
      <c r="D83" s="176">
        <v>4276</v>
      </c>
      <c r="E83" s="178">
        <v>18.5</v>
      </c>
      <c r="F83" s="239"/>
      <c r="G83" s="331"/>
      <c r="H83" s="216"/>
      <c r="I83" s="216"/>
      <c r="J83" s="355"/>
      <c r="K83" s="355"/>
    </row>
    <row r="84" spans="2:17" ht="12" customHeight="1" x14ac:dyDescent="0.35">
      <c r="B84" s="172" t="s">
        <v>239</v>
      </c>
      <c r="C84" s="176">
        <v>14981</v>
      </c>
      <c r="D84" s="176">
        <v>3393</v>
      </c>
      <c r="E84" s="178">
        <v>16.46</v>
      </c>
      <c r="F84" s="239"/>
      <c r="G84" s="331"/>
      <c r="H84" s="216"/>
      <c r="I84" s="216"/>
      <c r="J84" s="355"/>
      <c r="K84" s="355"/>
    </row>
    <row r="85" spans="2:17" ht="12" customHeight="1" x14ac:dyDescent="0.35">
      <c r="B85" s="172" t="s">
        <v>240</v>
      </c>
      <c r="C85" s="176">
        <v>738</v>
      </c>
      <c r="D85" s="176">
        <v>287</v>
      </c>
      <c r="E85" s="178">
        <v>28.79</v>
      </c>
      <c r="F85" s="239"/>
      <c r="G85" s="331"/>
      <c r="H85" s="216"/>
      <c r="I85" s="216"/>
      <c r="J85" s="355"/>
      <c r="K85" s="355"/>
    </row>
    <row r="86" spans="2:17" ht="12" customHeight="1" x14ac:dyDescent="0.35">
      <c r="B86" s="172" t="s">
        <v>241</v>
      </c>
      <c r="C86" s="176">
        <v>7444</v>
      </c>
      <c r="D86" s="176">
        <v>1518</v>
      </c>
      <c r="E86" s="178">
        <v>22.16</v>
      </c>
      <c r="F86" s="239"/>
      <c r="G86" s="331"/>
      <c r="H86" s="216"/>
      <c r="I86" s="216"/>
      <c r="J86" s="355"/>
      <c r="K86" s="355"/>
    </row>
    <row r="87" spans="2:17" ht="12" customHeight="1" x14ac:dyDescent="0.35">
      <c r="B87" s="172" t="s">
        <v>242</v>
      </c>
      <c r="C87" s="176">
        <v>82314</v>
      </c>
      <c r="D87" s="176">
        <v>16536</v>
      </c>
      <c r="E87" s="178">
        <v>17.2</v>
      </c>
      <c r="F87" s="239"/>
      <c r="G87" s="331"/>
      <c r="H87" s="216"/>
      <c r="I87" s="216"/>
      <c r="J87" s="355"/>
      <c r="K87" s="355"/>
      <c r="L87" s="172"/>
      <c r="M87" s="172"/>
      <c r="N87" s="3"/>
    </row>
    <row r="88" spans="2:17" ht="12" customHeight="1" x14ac:dyDescent="0.35">
      <c r="B88" s="172" t="s">
        <v>243</v>
      </c>
      <c r="C88" s="176">
        <v>4319</v>
      </c>
      <c r="D88" s="176">
        <v>1007</v>
      </c>
      <c r="E88" s="178">
        <v>19.88</v>
      </c>
      <c r="F88" s="239"/>
      <c r="G88" s="331"/>
      <c r="H88" s="216"/>
      <c r="I88" s="216"/>
      <c r="J88" s="355"/>
      <c r="K88" s="355"/>
      <c r="L88" s="172"/>
      <c r="M88" s="172"/>
      <c r="N88" s="3"/>
    </row>
    <row r="89" spans="2:17" ht="12" customHeight="1" x14ac:dyDescent="0.35">
      <c r="B89" s="172" t="s">
        <v>244</v>
      </c>
      <c r="C89" s="176">
        <v>77121</v>
      </c>
      <c r="D89" s="176">
        <v>13974</v>
      </c>
      <c r="E89" s="178">
        <v>17.02</v>
      </c>
      <c r="F89" s="239"/>
      <c r="G89" s="331"/>
      <c r="H89" s="216"/>
      <c r="I89" s="216"/>
      <c r="J89" s="355"/>
      <c r="K89" s="355"/>
      <c r="L89" s="172"/>
      <c r="M89" s="172"/>
      <c r="N89" s="3"/>
    </row>
    <row r="90" spans="2:17" ht="12" customHeight="1" x14ac:dyDescent="0.35">
      <c r="B90" s="172" t="s">
        <v>245</v>
      </c>
      <c r="C90" s="176">
        <v>179</v>
      </c>
      <c r="D90" s="176">
        <v>69</v>
      </c>
      <c r="E90" s="178">
        <v>22.63</v>
      </c>
      <c r="F90" s="239"/>
      <c r="H90" s="216"/>
      <c r="I90" s="216"/>
      <c r="J90" s="355"/>
      <c r="K90" s="355"/>
    </row>
    <row r="91" spans="2:17" s="355" customFormat="1" ht="12" customHeight="1" x14ac:dyDescent="0.35">
      <c r="B91" s="209" t="s">
        <v>97</v>
      </c>
      <c r="C91" s="233">
        <v>206126</v>
      </c>
      <c r="D91" s="233">
        <v>41060</v>
      </c>
      <c r="E91" s="234">
        <v>17.48</v>
      </c>
      <c r="F91" s="240"/>
      <c r="G91" s="227"/>
      <c r="H91" s="216"/>
      <c r="I91" s="216"/>
      <c r="L91" s="169"/>
      <c r="M91" s="169"/>
      <c r="N91" s="169"/>
      <c r="O91" s="169"/>
      <c r="P91" s="169"/>
      <c r="Q91" s="169"/>
    </row>
    <row r="92" spans="2:17" s="355" customFormat="1" ht="12" customHeight="1" x14ac:dyDescent="0.35">
      <c r="B92" s="209"/>
      <c r="C92" s="233"/>
      <c r="D92" s="233"/>
      <c r="E92" s="234"/>
      <c r="F92" s="240"/>
      <c r="G92" s="227"/>
      <c r="H92" s="216"/>
      <c r="I92" s="216"/>
      <c r="L92" s="169"/>
      <c r="M92" s="169"/>
      <c r="N92" s="169"/>
      <c r="O92" s="169"/>
      <c r="P92" s="169"/>
      <c r="Q92" s="169"/>
    </row>
    <row r="93" spans="2:17" s="355" customFormat="1" ht="12.75" customHeight="1" x14ac:dyDescent="0.35">
      <c r="B93" s="211" t="s">
        <v>141</v>
      </c>
      <c r="C93" s="236">
        <v>1203541</v>
      </c>
      <c r="D93" s="236">
        <v>390801</v>
      </c>
      <c r="E93" s="237">
        <v>16.829999999999998</v>
      </c>
      <c r="F93" s="216"/>
      <c r="G93" s="331"/>
      <c r="H93" s="216"/>
      <c r="I93" s="216"/>
      <c r="L93" s="171"/>
      <c r="M93" s="171"/>
    </row>
    <row r="94" spans="2:17" s="355" customFormat="1" ht="12.75" customHeight="1" x14ac:dyDescent="0.35">
      <c r="B94" s="209" t="s">
        <v>169</v>
      </c>
      <c r="C94" s="241">
        <v>501205</v>
      </c>
      <c r="D94" s="241">
        <v>110659</v>
      </c>
      <c r="E94" s="242">
        <v>17.670000000000002</v>
      </c>
      <c r="F94" s="216"/>
      <c r="G94" s="227"/>
      <c r="H94" s="216"/>
      <c r="I94" s="216"/>
      <c r="L94" s="169"/>
      <c r="M94" s="169"/>
      <c r="N94" s="169"/>
      <c r="O94" s="169"/>
      <c r="P94" s="169"/>
      <c r="Q94" s="169"/>
    </row>
    <row r="95" spans="2:17" s="355" customFormat="1" ht="12.75" customHeight="1" x14ac:dyDescent="0.35">
      <c r="B95" s="209"/>
      <c r="C95" s="241"/>
      <c r="D95" s="241"/>
      <c r="E95" s="242"/>
      <c r="F95" s="216"/>
      <c r="G95" s="227"/>
      <c r="H95" s="216"/>
      <c r="I95" s="216"/>
      <c r="L95" s="169"/>
      <c r="M95" s="169"/>
      <c r="N95" s="169"/>
      <c r="O95" s="169"/>
      <c r="P95" s="169"/>
      <c r="Q95" s="169"/>
    </row>
    <row r="96" spans="2:17" s="355" customFormat="1" ht="14.25" customHeight="1" x14ac:dyDescent="0.35">
      <c r="B96" s="209" t="s">
        <v>42</v>
      </c>
      <c r="C96" s="241">
        <v>1704747</v>
      </c>
      <c r="D96" s="241">
        <v>501460</v>
      </c>
      <c r="E96" s="242">
        <v>17.079999999999998</v>
      </c>
      <c r="F96" s="216"/>
      <c r="G96" s="227"/>
      <c r="H96" s="216"/>
      <c r="I96" s="216"/>
      <c r="L96" s="169"/>
      <c r="M96" s="169"/>
      <c r="N96" s="169"/>
      <c r="O96" s="169"/>
      <c r="P96" s="169"/>
      <c r="Q96" s="169"/>
    </row>
    <row r="97" spans="2:248" ht="15" customHeight="1" x14ac:dyDescent="0.35">
      <c r="B97" s="172"/>
      <c r="E97" s="243"/>
      <c r="H97" s="216"/>
      <c r="I97" s="216"/>
      <c r="J97" s="355"/>
      <c r="K97" s="355"/>
    </row>
    <row r="98" spans="2:248" ht="15" customHeight="1" x14ac:dyDescent="0.35">
      <c r="B98" s="171" t="s">
        <v>18</v>
      </c>
      <c r="E98" s="243"/>
    </row>
    <row r="99" spans="2:248" ht="12.75" customHeight="1" x14ac:dyDescent="0.35">
      <c r="B99" s="172" t="s">
        <v>170</v>
      </c>
      <c r="E99" s="243"/>
    </row>
    <row r="100" spans="2:248" ht="12" customHeight="1" x14ac:dyDescent="0.35">
      <c r="B100" s="244" t="s">
        <v>246</v>
      </c>
      <c r="E100" s="243"/>
    </row>
    <row r="101" spans="2:248" ht="12" customHeight="1" x14ac:dyDescent="0.35">
      <c r="B101" s="244"/>
      <c r="E101" s="243"/>
    </row>
    <row r="102" spans="2:248" s="169" customFormat="1" ht="12.75" customHeight="1" x14ac:dyDescent="0.35">
      <c r="B102" s="102"/>
      <c r="C102" s="102"/>
      <c r="D102" s="102"/>
      <c r="E102" s="102"/>
      <c r="F102" s="102"/>
      <c r="G102" s="215"/>
      <c r="H102" s="102"/>
      <c r="I102" s="102"/>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row>
    <row r="103" spans="2:248" s="169" customFormat="1" ht="12.75" customHeight="1" x14ac:dyDescent="0.35">
      <c r="B103" s="102"/>
      <c r="C103" s="102"/>
      <c r="D103" s="102"/>
      <c r="E103" s="102"/>
      <c r="F103" s="102"/>
      <c r="G103" s="215"/>
      <c r="H103" s="102"/>
      <c r="I103" s="102"/>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row>
    <row r="104" spans="2:248" s="169" customFormat="1" ht="12.75" customHeight="1" x14ac:dyDescent="0.35">
      <c r="B104" s="102"/>
      <c r="C104" s="102"/>
      <c r="D104" s="102"/>
      <c r="E104" s="102"/>
      <c r="F104" s="102"/>
      <c r="G104" s="215"/>
      <c r="H104" s="102"/>
      <c r="I104" s="102"/>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row>
  </sheetData>
  <printOptions horizontalCentered="1"/>
  <pageMargins left="0.51181102362204722" right="0.51181102362204722" top="0.78740157480314965" bottom="0.35433070866141736" header="0.51181102362204722" footer="0.51181102362204722"/>
  <pageSetup paperSize="9" scale="82" fitToHeight="2"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03"/>
  <sheetViews>
    <sheetView showGridLines="0" topLeftCell="A19" zoomScaleNormal="100" workbookViewId="0"/>
  </sheetViews>
  <sheetFormatPr defaultColWidth="9.1796875" defaultRowHeight="11.5" x14ac:dyDescent="0.35"/>
  <cols>
    <col min="1" max="1" width="9.1796875" style="97"/>
    <col min="2" max="2" width="21.1796875" style="97" customWidth="1"/>
    <col min="3" max="3" width="16" style="97" bestFit="1" customWidth="1"/>
    <col min="4" max="4" width="9.54296875" style="97" bestFit="1" customWidth="1"/>
    <col min="5" max="5" width="10.1796875" style="97" bestFit="1" customWidth="1"/>
    <col min="6" max="6" width="10" style="97" bestFit="1" customWidth="1"/>
    <col min="7" max="7" width="9.54296875" style="97" bestFit="1" customWidth="1"/>
    <col min="8" max="8" width="10" style="97" bestFit="1" customWidth="1"/>
    <col min="9" max="9" width="9.1796875" style="97" bestFit="1" customWidth="1"/>
    <col min="10" max="11" width="8.54296875" style="97" bestFit="1" customWidth="1"/>
    <col min="12" max="12" width="7.7265625" style="97" bestFit="1" customWidth="1"/>
    <col min="13" max="13" width="8.1796875" style="97" bestFit="1" customWidth="1"/>
    <col min="14" max="14" width="11.1796875" style="97" bestFit="1" customWidth="1"/>
    <col min="15" max="15" width="9.7265625" style="97" bestFit="1" customWidth="1"/>
    <col min="16" max="16" width="15.7265625" style="97" customWidth="1"/>
    <col min="17" max="17" width="9.26953125" style="97" bestFit="1" customWidth="1"/>
    <col min="18" max="16384" width="9.1796875" style="97"/>
  </cols>
  <sheetData>
    <row r="2" spans="2:28" s="155" customFormat="1" ht="17.25" customHeight="1" x14ac:dyDescent="0.35">
      <c r="B2" s="7" t="s">
        <v>247</v>
      </c>
    </row>
    <row r="3" spans="2:28" s="155" customFormat="1" ht="13.5" customHeight="1" x14ac:dyDescent="0.35">
      <c r="B3" s="7" t="s">
        <v>248</v>
      </c>
    </row>
    <row r="4" spans="2:28" ht="9" customHeight="1" x14ac:dyDescent="0.35">
      <c r="G4" s="180"/>
    </row>
    <row r="5" spans="2:28" s="183" customFormat="1" x14ac:dyDescent="0.35">
      <c r="B5" s="171"/>
      <c r="C5" s="181" t="s">
        <v>249</v>
      </c>
      <c r="D5" s="175"/>
      <c r="E5" s="175"/>
      <c r="F5" s="175"/>
      <c r="G5" s="182"/>
      <c r="H5" s="175"/>
      <c r="I5" s="175"/>
      <c r="J5" s="175"/>
      <c r="K5" s="175"/>
      <c r="L5" s="175"/>
      <c r="M5" s="175"/>
      <c r="N5" s="175"/>
    </row>
    <row r="6" spans="2:28" s="187" customFormat="1" ht="12" customHeight="1" x14ac:dyDescent="0.35">
      <c r="B6" s="207" t="s">
        <v>88</v>
      </c>
      <c r="C6" s="184" t="s">
        <v>250</v>
      </c>
      <c r="D6" s="184" t="s">
        <v>251</v>
      </c>
      <c r="E6" s="185" t="s">
        <v>252</v>
      </c>
      <c r="F6" s="186" t="s">
        <v>253</v>
      </c>
      <c r="G6" s="186" t="s">
        <v>254</v>
      </c>
      <c r="H6" s="186" t="s">
        <v>255</v>
      </c>
      <c r="I6" s="186" t="s">
        <v>256</v>
      </c>
      <c r="J6" s="186" t="s">
        <v>56</v>
      </c>
      <c r="K6" s="186" t="s">
        <v>257</v>
      </c>
      <c r="L6" s="186" t="s">
        <v>258</v>
      </c>
      <c r="M6" s="186" t="s">
        <v>259</v>
      </c>
      <c r="N6" s="158" t="s">
        <v>23</v>
      </c>
    </row>
    <row r="7" spans="2:28" ht="12" customHeight="1" x14ac:dyDescent="0.35">
      <c r="B7" s="208" t="s">
        <v>92</v>
      </c>
      <c r="C7" s="174"/>
      <c r="D7" s="174"/>
      <c r="E7" s="174"/>
      <c r="F7" s="174"/>
      <c r="G7" s="174"/>
      <c r="H7" s="174"/>
      <c r="I7" s="174"/>
      <c r="J7" s="174"/>
      <c r="K7" s="174"/>
      <c r="L7" s="174"/>
      <c r="M7" s="174"/>
      <c r="N7" s="174"/>
    </row>
    <row r="8" spans="2:28" ht="12" customHeight="1" x14ac:dyDescent="0.35">
      <c r="B8" s="172" t="s">
        <v>93</v>
      </c>
      <c r="C8" s="188">
        <v>15210</v>
      </c>
      <c r="D8" s="188">
        <v>10129</v>
      </c>
      <c r="E8" s="188">
        <v>10566</v>
      </c>
      <c r="F8" s="188">
        <v>11637</v>
      </c>
      <c r="G8" s="188">
        <v>15337</v>
      </c>
      <c r="H8" s="188">
        <v>11174</v>
      </c>
      <c r="I8" s="188">
        <v>7700</v>
      </c>
      <c r="J8" s="188">
        <v>1050</v>
      </c>
      <c r="K8" s="188">
        <v>296</v>
      </c>
      <c r="L8" s="188">
        <v>36</v>
      </c>
      <c r="M8" s="188">
        <v>44</v>
      </c>
      <c r="N8" s="188">
        <v>83178</v>
      </c>
      <c r="O8" s="193"/>
      <c r="P8" s="193"/>
    </row>
    <row r="9" spans="2:28" ht="12" customHeight="1" x14ac:dyDescent="0.35">
      <c r="B9" s="172" t="s">
        <v>94</v>
      </c>
      <c r="C9" s="188">
        <v>6399</v>
      </c>
      <c r="D9" s="188">
        <v>3011</v>
      </c>
      <c r="E9" s="188">
        <v>3503</v>
      </c>
      <c r="F9" s="188">
        <v>5942</v>
      </c>
      <c r="G9" s="188">
        <v>6036</v>
      </c>
      <c r="H9" s="188">
        <v>2370</v>
      </c>
      <c r="I9" s="188">
        <v>1567</v>
      </c>
      <c r="J9" s="188">
        <v>397</v>
      </c>
      <c r="K9" s="188">
        <v>293</v>
      </c>
      <c r="L9" s="188">
        <v>14</v>
      </c>
      <c r="M9" s="188">
        <v>22</v>
      </c>
      <c r="N9" s="188">
        <v>29555</v>
      </c>
      <c r="O9" s="193"/>
      <c r="P9" s="193"/>
    </row>
    <row r="10" spans="2:28" ht="12" customHeight="1" x14ac:dyDescent="0.35">
      <c r="B10" s="172" t="s">
        <v>95</v>
      </c>
      <c r="C10" s="188">
        <v>6560</v>
      </c>
      <c r="D10" s="188">
        <v>2237</v>
      </c>
      <c r="E10" s="188">
        <v>3341</v>
      </c>
      <c r="F10" s="188">
        <v>8659</v>
      </c>
      <c r="G10" s="188">
        <v>6870</v>
      </c>
      <c r="H10" s="188">
        <v>6379</v>
      </c>
      <c r="I10" s="188">
        <v>785</v>
      </c>
      <c r="J10" s="188">
        <v>170</v>
      </c>
      <c r="K10" s="188">
        <v>182</v>
      </c>
      <c r="L10" s="188">
        <v>13</v>
      </c>
      <c r="M10" s="188">
        <v>24</v>
      </c>
      <c r="N10" s="188">
        <v>35220</v>
      </c>
      <c r="O10" s="193"/>
      <c r="P10" s="193"/>
    </row>
    <row r="11" spans="2:28" ht="12" customHeight="1" x14ac:dyDescent="0.35">
      <c r="B11" s="172" t="s">
        <v>96</v>
      </c>
      <c r="C11" s="188">
        <v>2773</v>
      </c>
      <c r="D11" s="188">
        <v>4343</v>
      </c>
      <c r="E11" s="188">
        <v>8455</v>
      </c>
      <c r="F11" s="188">
        <v>9700</v>
      </c>
      <c r="G11" s="188">
        <v>9196</v>
      </c>
      <c r="H11" s="188">
        <v>1080</v>
      </c>
      <c r="I11" s="188">
        <v>878</v>
      </c>
      <c r="J11" s="188">
        <v>1226</v>
      </c>
      <c r="K11" s="188">
        <v>248</v>
      </c>
      <c r="L11" s="188">
        <v>61</v>
      </c>
      <c r="M11" s="188">
        <v>26</v>
      </c>
      <c r="N11" s="188">
        <v>37986</v>
      </c>
      <c r="O11" s="193"/>
      <c r="P11" s="193"/>
      <c r="Q11" s="94"/>
      <c r="R11" s="94"/>
      <c r="S11" s="94"/>
      <c r="T11" s="94"/>
      <c r="U11" s="94"/>
      <c r="V11" s="94"/>
      <c r="W11" s="94"/>
      <c r="X11" s="94"/>
      <c r="Y11" s="94"/>
      <c r="Z11" s="94"/>
      <c r="AA11" s="94"/>
      <c r="AB11" s="94"/>
    </row>
    <row r="12" spans="2:28" s="183" customFormat="1" ht="12" customHeight="1" x14ac:dyDescent="0.35">
      <c r="B12" s="209" t="s">
        <v>97</v>
      </c>
      <c r="C12" s="189">
        <f>SUM(C8:C11)</f>
        <v>30942</v>
      </c>
      <c r="D12" s="189">
        <f t="shared" ref="D12:N12" si="0">SUM(D8:D11)</f>
        <v>19720</v>
      </c>
      <c r="E12" s="189">
        <f t="shared" si="0"/>
        <v>25865</v>
      </c>
      <c r="F12" s="189">
        <f t="shared" si="0"/>
        <v>35938</v>
      </c>
      <c r="G12" s="189">
        <f t="shared" si="0"/>
        <v>37439</v>
      </c>
      <c r="H12" s="189">
        <f t="shared" si="0"/>
        <v>21003</v>
      </c>
      <c r="I12" s="189">
        <f t="shared" si="0"/>
        <v>10930</v>
      </c>
      <c r="J12" s="189">
        <f t="shared" si="0"/>
        <v>2843</v>
      </c>
      <c r="K12" s="189">
        <f t="shared" si="0"/>
        <v>1019</v>
      </c>
      <c r="L12" s="189">
        <f t="shared" si="0"/>
        <v>124</v>
      </c>
      <c r="M12" s="189">
        <f t="shared" si="0"/>
        <v>116</v>
      </c>
      <c r="N12" s="189">
        <f t="shared" si="0"/>
        <v>185939</v>
      </c>
      <c r="O12" s="190"/>
      <c r="P12" s="94"/>
      <c r="Q12" s="94"/>
      <c r="R12" s="94"/>
      <c r="S12" s="94"/>
      <c r="T12" s="94"/>
      <c r="U12" s="94"/>
      <c r="V12" s="94"/>
      <c r="W12" s="94"/>
      <c r="X12" s="94"/>
      <c r="Y12" s="94"/>
      <c r="Z12" s="94"/>
      <c r="AA12" s="94"/>
      <c r="AB12" s="94"/>
    </row>
    <row r="13" spans="2:28" s="94" customFormat="1" ht="12" customHeight="1" x14ac:dyDescent="0.35">
      <c r="B13" s="208" t="s">
        <v>98</v>
      </c>
      <c r="C13" s="191"/>
      <c r="D13" s="191"/>
      <c r="E13" s="191"/>
      <c r="F13" s="191"/>
      <c r="G13" s="191"/>
      <c r="H13" s="191"/>
      <c r="I13" s="191"/>
      <c r="J13" s="191"/>
      <c r="K13" s="191"/>
      <c r="L13" s="191"/>
      <c r="M13" s="191"/>
      <c r="N13" s="191"/>
    </row>
    <row r="14" spans="2:28" s="94" customFormat="1" ht="12" customHeight="1" x14ac:dyDescent="0.35">
      <c r="B14" s="172" t="s">
        <v>99</v>
      </c>
      <c r="C14" s="192">
        <v>4669</v>
      </c>
      <c r="D14" s="192">
        <v>5057</v>
      </c>
      <c r="E14" s="192">
        <v>4228</v>
      </c>
      <c r="F14" s="192">
        <v>3153</v>
      </c>
      <c r="G14" s="192">
        <v>3388</v>
      </c>
      <c r="H14" s="192">
        <v>573</v>
      </c>
      <c r="I14" s="192">
        <v>1596</v>
      </c>
      <c r="J14" s="192">
        <v>549</v>
      </c>
      <c r="K14" s="192">
        <v>165</v>
      </c>
      <c r="L14" s="192">
        <v>18</v>
      </c>
      <c r="M14" s="192">
        <v>72</v>
      </c>
      <c r="N14" s="192">
        <v>23468</v>
      </c>
      <c r="O14" s="193"/>
    </row>
    <row r="15" spans="2:28" s="94" customFormat="1" ht="12" customHeight="1" x14ac:dyDescent="0.35">
      <c r="B15" s="172" t="s">
        <v>100</v>
      </c>
      <c r="C15" s="192">
        <v>304</v>
      </c>
      <c r="D15" s="192">
        <v>146</v>
      </c>
      <c r="E15" s="192">
        <v>375</v>
      </c>
      <c r="F15" s="192">
        <v>920</v>
      </c>
      <c r="G15" s="192">
        <v>1297</v>
      </c>
      <c r="H15" s="192">
        <v>280</v>
      </c>
      <c r="I15" s="192">
        <v>27</v>
      </c>
      <c r="J15" s="192">
        <v>29</v>
      </c>
      <c r="K15" s="192">
        <v>9</v>
      </c>
      <c r="L15" s="192">
        <v>0</v>
      </c>
      <c r="M15" s="192">
        <v>6</v>
      </c>
      <c r="N15" s="192">
        <v>3393</v>
      </c>
      <c r="O15" s="193"/>
    </row>
    <row r="16" spans="2:28" s="94" customFormat="1" ht="12" customHeight="1" x14ac:dyDescent="0.35">
      <c r="B16" s="172" t="s">
        <v>101</v>
      </c>
      <c r="C16" s="192">
        <v>1398</v>
      </c>
      <c r="D16" s="192">
        <v>1221</v>
      </c>
      <c r="E16" s="192">
        <v>2481</v>
      </c>
      <c r="F16" s="192">
        <v>5137</v>
      </c>
      <c r="G16" s="192">
        <v>5572</v>
      </c>
      <c r="H16" s="192">
        <v>1005</v>
      </c>
      <c r="I16" s="192">
        <v>300</v>
      </c>
      <c r="J16" s="192">
        <v>78</v>
      </c>
      <c r="K16" s="192">
        <v>58</v>
      </c>
      <c r="L16" s="192">
        <v>13</v>
      </c>
      <c r="M16" s="192">
        <v>86</v>
      </c>
      <c r="N16" s="192">
        <v>17349</v>
      </c>
      <c r="O16" s="193"/>
    </row>
    <row r="17" spans="2:30" s="94" customFormat="1" ht="12" customHeight="1" x14ac:dyDescent="0.35">
      <c r="B17" s="172" t="s">
        <v>102</v>
      </c>
      <c r="C17" s="192">
        <v>110</v>
      </c>
      <c r="D17" s="192">
        <v>345</v>
      </c>
      <c r="E17" s="192">
        <v>66</v>
      </c>
      <c r="F17" s="192">
        <v>160</v>
      </c>
      <c r="G17" s="192">
        <v>422</v>
      </c>
      <c r="H17" s="192">
        <v>55</v>
      </c>
      <c r="I17" s="192">
        <v>38</v>
      </c>
      <c r="J17" s="192">
        <v>76</v>
      </c>
      <c r="K17" s="192">
        <v>4</v>
      </c>
      <c r="L17" s="192">
        <v>0</v>
      </c>
      <c r="M17" s="192">
        <v>3</v>
      </c>
      <c r="N17" s="192">
        <v>1279</v>
      </c>
      <c r="O17" s="193"/>
    </row>
    <row r="18" spans="2:30" s="94" customFormat="1" ht="12" customHeight="1" x14ac:dyDescent="0.35">
      <c r="B18" s="172" t="s">
        <v>103</v>
      </c>
      <c r="C18" s="192">
        <v>0</v>
      </c>
      <c r="D18" s="192">
        <v>0</v>
      </c>
      <c r="E18" s="192">
        <v>0</v>
      </c>
      <c r="F18" s="192">
        <v>0</v>
      </c>
      <c r="G18" s="192">
        <v>0</v>
      </c>
      <c r="H18" s="192">
        <v>0</v>
      </c>
      <c r="I18" s="192">
        <v>1</v>
      </c>
      <c r="J18" s="192">
        <v>0</v>
      </c>
      <c r="K18" s="192">
        <v>0</v>
      </c>
      <c r="L18" s="192">
        <v>0</v>
      </c>
      <c r="M18" s="192">
        <v>0</v>
      </c>
      <c r="N18" s="192">
        <v>1</v>
      </c>
      <c r="O18" s="193"/>
    </row>
    <row r="19" spans="2:30" s="94" customFormat="1" ht="12" customHeight="1" x14ac:dyDescent="0.35">
      <c r="B19" s="172" t="s">
        <v>104</v>
      </c>
      <c r="C19" s="192">
        <v>172</v>
      </c>
      <c r="D19" s="192">
        <v>71</v>
      </c>
      <c r="E19" s="192">
        <v>230</v>
      </c>
      <c r="F19" s="192">
        <v>974</v>
      </c>
      <c r="G19" s="192">
        <v>695</v>
      </c>
      <c r="H19" s="192">
        <v>88</v>
      </c>
      <c r="I19" s="192">
        <v>51</v>
      </c>
      <c r="J19" s="192">
        <v>38</v>
      </c>
      <c r="K19" s="192">
        <v>3</v>
      </c>
      <c r="L19" s="192">
        <v>0</v>
      </c>
      <c r="M19" s="192">
        <v>3</v>
      </c>
      <c r="N19" s="192">
        <v>2325</v>
      </c>
      <c r="O19" s="193"/>
    </row>
    <row r="20" spans="2:30" s="94" customFormat="1" ht="12" customHeight="1" x14ac:dyDescent="0.35">
      <c r="B20" s="172" t="s">
        <v>105</v>
      </c>
      <c r="C20" s="192">
        <v>129</v>
      </c>
      <c r="D20" s="192">
        <v>0</v>
      </c>
      <c r="E20" s="192">
        <v>1268</v>
      </c>
      <c r="F20" s="192">
        <v>996</v>
      </c>
      <c r="G20" s="192">
        <v>1682</v>
      </c>
      <c r="H20" s="192">
        <v>193</v>
      </c>
      <c r="I20" s="192">
        <v>113</v>
      </c>
      <c r="J20" s="192">
        <v>38</v>
      </c>
      <c r="K20" s="192">
        <v>9</v>
      </c>
      <c r="L20" s="192">
        <v>0</v>
      </c>
      <c r="M20" s="192">
        <v>2</v>
      </c>
      <c r="N20" s="192">
        <v>4430</v>
      </c>
      <c r="O20" s="193"/>
    </row>
    <row r="21" spans="2:30" s="94" customFormat="1" ht="12" customHeight="1" x14ac:dyDescent="0.35">
      <c r="B21" s="172" t="s">
        <v>106</v>
      </c>
      <c r="C21" s="192">
        <v>283</v>
      </c>
      <c r="D21" s="192">
        <v>4128</v>
      </c>
      <c r="E21" s="192">
        <v>3888</v>
      </c>
      <c r="F21" s="192">
        <v>6854</v>
      </c>
      <c r="G21" s="192">
        <v>7122</v>
      </c>
      <c r="H21" s="192">
        <v>771</v>
      </c>
      <c r="I21" s="192">
        <v>302</v>
      </c>
      <c r="J21" s="192">
        <v>90</v>
      </c>
      <c r="K21" s="192">
        <v>272</v>
      </c>
      <c r="L21" s="192">
        <v>18</v>
      </c>
      <c r="M21" s="192">
        <v>9</v>
      </c>
      <c r="N21" s="192">
        <v>23737</v>
      </c>
      <c r="O21" s="193"/>
    </row>
    <row r="22" spans="2:30" s="94" customFormat="1" ht="12" customHeight="1" x14ac:dyDescent="0.35">
      <c r="B22" s="172" t="s">
        <v>107</v>
      </c>
      <c r="C22" s="192">
        <v>10349</v>
      </c>
      <c r="D22" s="192">
        <v>2035</v>
      </c>
      <c r="E22" s="192">
        <v>4138</v>
      </c>
      <c r="F22" s="192">
        <v>17464</v>
      </c>
      <c r="G22" s="192">
        <v>7953</v>
      </c>
      <c r="H22" s="192">
        <v>5403</v>
      </c>
      <c r="I22" s="192">
        <v>2192</v>
      </c>
      <c r="J22" s="192">
        <v>465</v>
      </c>
      <c r="K22" s="192">
        <v>62</v>
      </c>
      <c r="L22" s="192">
        <v>30</v>
      </c>
      <c r="M22" s="192">
        <v>29</v>
      </c>
      <c r="N22" s="192">
        <v>50120</v>
      </c>
      <c r="O22" s="193"/>
    </row>
    <row r="23" spans="2:30" s="94" customFormat="1" ht="12" customHeight="1" x14ac:dyDescent="0.35">
      <c r="B23" s="172" t="s">
        <v>108</v>
      </c>
      <c r="C23" s="192">
        <v>8676</v>
      </c>
      <c r="D23" s="192">
        <v>7553</v>
      </c>
      <c r="E23" s="192">
        <v>13684</v>
      </c>
      <c r="F23" s="192">
        <v>14681</v>
      </c>
      <c r="G23" s="192">
        <v>12790</v>
      </c>
      <c r="H23" s="192">
        <v>3815</v>
      </c>
      <c r="I23" s="192">
        <v>252</v>
      </c>
      <c r="J23" s="192">
        <v>24</v>
      </c>
      <c r="K23" s="192">
        <v>48</v>
      </c>
      <c r="L23" s="192">
        <v>4</v>
      </c>
      <c r="M23" s="192">
        <v>127</v>
      </c>
      <c r="N23" s="192">
        <v>61654</v>
      </c>
      <c r="O23" s="193"/>
    </row>
    <row r="24" spans="2:30" s="94" customFormat="1" ht="12" customHeight="1" x14ac:dyDescent="0.35">
      <c r="B24" s="172" t="s">
        <v>109</v>
      </c>
      <c r="C24" s="192">
        <v>38192</v>
      </c>
      <c r="D24" s="192">
        <v>23500</v>
      </c>
      <c r="E24" s="192">
        <v>33665</v>
      </c>
      <c r="F24" s="192">
        <v>32924</v>
      </c>
      <c r="G24" s="192">
        <v>18721</v>
      </c>
      <c r="H24" s="192">
        <v>19686</v>
      </c>
      <c r="I24" s="192">
        <v>7762</v>
      </c>
      <c r="J24" s="192">
        <v>1537</v>
      </c>
      <c r="K24" s="192">
        <v>554</v>
      </c>
      <c r="L24" s="192">
        <v>314</v>
      </c>
      <c r="M24" s="192">
        <v>60</v>
      </c>
      <c r="N24" s="192">
        <v>176915</v>
      </c>
      <c r="O24" s="193"/>
    </row>
    <row r="25" spans="2:30" s="94" customFormat="1" ht="12" customHeight="1" x14ac:dyDescent="0.35">
      <c r="B25" s="172" t="s">
        <v>110</v>
      </c>
      <c r="C25" s="192">
        <v>0</v>
      </c>
      <c r="D25" s="192">
        <v>0</v>
      </c>
      <c r="E25" s="192">
        <v>12</v>
      </c>
      <c r="F25" s="192">
        <v>36</v>
      </c>
      <c r="G25" s="192">
        <v>39</v>
      </c>
      <c r="H25" s="192">
        <v>17</v>
      </c>
      <c r="I25" s="192">
        <v>6</v>
      </c>
      <c r="J25" s="192">
        <v>0</v>
      </c>
      <c r="K25" s="192">
        <v>0</v>
      </c>
      <c r="L25" s="192">
        <v>0</v>
      </c>
      <c r="M25" s="192">
        <v>0</v>
      </c>
      <c r="N25" s="192">
        <v>110</v>
      </c>
      <c r="O25" s="193"/>
    </row>
    <row r="26" spans="2:30" s="94" customFormat="1" ht="12" customHeight="1" x14ac:dyDescent="0.35">
      <c r="B26" s="172" t="s">
        <v>111</v>
      </c>
      <c r="C26" s="192">
        <v>2514</v>
      </c>
      <c r="D26" s="192">
        <v>3258</v>
      </c>
      <c r="E26" s="192">
        <v>4099</v>
      </c>
      <c r="F26" s="192">
        <v>4426</v>
      </c>
      <c r="G26" s="192">
        <v>5856</v>
      </c>
      <c r="H26" s="192">
        <v>2607</v>
      </c>
      <c r="I26" s="192">
        <v>561</v>
      </c>
      <c r="J26" s="192">
        <v>304</v>
      </c>
      <c r="K26" s="192">
        <v>21</v>
      </c>
      <c r="L26" s="192">
        <v>76</v>
      </c>
      <c r="M26" s="192">
        <v>15</v>
      </c>
      <c r="N26" s="192">
        <v>23737</v>
      </c>
      <c r="O26" s="193"/>
    </row>
    <row r="27" spans="2:30" s="94" customFormat="1" ht="12" customHeight="1" x14ac:dyDescent="0.35">
      <c r="B27" s="172" t="s">
        <v>112</v>
      </c>
      <c r="C27" s="192">
        <v>9134</v>
      </c>
      <c r="D27" s="192">
        <v>8190</v>
      </c>
      <c r="E27" s="192">
        <v>11137</v>
      </c>
      <c r="F27" s="192">
        <v>11129</v>
      </c>
      <c r="G27" s="192">
        <v>8414</v>
      </c>
      <c r="H27" s="192">
        <v>3996</v>
      </c>
      <c r="I27" s="192">
        <v>767</v>
      </c>
      <c r="J27" s="192">
        <v>600</v>
      </c>
      <c r="K27" s="192">
        <v>450</v>
      </c>
      <c r="L27" s="192">
        <v>37</v>
      </c>
      <c r="M27" s="192">
        <v>188</v>
      </c>
      <c r="N27" s="192">
        <v>54042</v>
      </c>
      <c r="O27" s="193"/>
      <c r="P27" s="155"/>
      <c r="Q27" s="155"/>
      <c r="R27" s="155"/>
      <c r="S27" s="155"/>
      <c r="T27" s="155"/>
      <c r="U27" s="155"/>
      <c r="V27" s="155"/>
      <c r="W27" s="155"/>
      <c r="X27" s="155"/>
      <c r="Y27" s="155"/>
      <c r="Z27" s="155"/>
      <c r="AA27" s="155"/>
    </row>
    <row r="28" spans="2:30" s="94" customFormat="1" ht="12" customHeight="1" x14ac:dyDescent="0.35">
      <c r="B28" s="172" t="s">
        <v>113</v>
      </c>
      <c r="C28" s="192">
        <v>0</v>
      </c>
      <c r="D28" s="192">
        <v>0</v>
      </c>
      <c r="E28" s="192">
        <v>0</v>
      </c>
      <c r="F28" s="192">
        <v>34</v>
      </c>
      <c r="G28" s="192">
        <v>0</v>
      </c>
      <c r="H28" s="192">
        <v>37</v>
      </c>
      <c r="I28" s="192">
        <v>0</v>
      </c>
      <c r="J28" s="192">
        <v>0</v>
      </c>
      <c r="K28" s="192">
        <v>0</v>
      </c>
      <c r="L28" s="192">
        <v>0</v>
      </c>
      <c r="M28" s="192">
        <v>0</v>
      </c>
      <c r="N28" s="192">
        <v>71</v>
      </c>
      <c r="O28" s="193"/>
      <c r="P28" s="155"/>
      <c r="Q28" s="155"/>
      <c r="R28" s="155"/>
      <c r="S28" s="155"/>
      <c r="T28" s="155"/>
      <c r="U28" s="155"/>
      <c r="V28" s="155"/>
      <c r="W28" s="155"/>
      <c r="X28" s="155"/>
      <c r="Y28" s="155"/>
      <c r="Z28" s="155"/>
      <c r="AA28" s="155"/>
    </row>
    <row r="29" spans="2:30" s="94" customFormat="1" ht="12" customHeight="1" x14ac:dyDescent="0.35">
      <c r="B29" s="172" t="s">
        <v>114</v>
      </c>
      <c r="C29" s="192">
        <v>17708</v>
      </c>
      <c r="D29" s="192">
        <v>17663</v>
      </c>
      <c r="E29" s="192">
        <v>15801</v>
      </c>
      <c r="F29" s="192">
        <v>25905</v>
      </c>
      <c r="G29" s="192">
        <v>20569</v>
      </c>
      <c r="H29" s="192">
        <v>7057</v>
      </c>
      <c r="I29" s="192">
        <v>2212</v>
      </c>
      <c r="J29" s="192">
        <v>769</v>
      </c>
      <c r="K29" s="192">
        <v>180</v>
      </c>
      <c r="L29" s="192">
        <v>74</v>
      </c>
      <c r="M29" s="192">
        <v>27</v>
      </c>
      <c r="N29" s="192">
        <v>107965</v>
      </c>
      <c r="O29" s="193"/>
      <c r="P29" s="155"/>
      <c r="Q29" s="155"/>
      <c r="R29" s="155"/>
      <c r="S29" s="155"/>
      <c r="T29" s="155"/>
      <c r="U29" s="155"/>
      <c r="V29" s="155"/>
      <c r="W29" s="155"/>
      <c r="X29" s="155"/>
      <c r="Y29" s="155"/>
      <c r="Z29" s="155"/>
      <c r="AA29" s="155"/>
    </row>
    <row r="30" spans="2:30" s="94" customFormat="1" ht="12" customHeight="1" x14ac:dyDescent="0.35">
      <c r="B30" s="172" t="s">
        <v>115</v>
      </c>
      <c r="C30" s="192">
        <v>5559</v>
      </c>
      <c r="D30" s="192">
        <v>1307</v>
      </c>
      <c r="E30" s="192">
        <v>1376</v>
      </c>
      <c r="F30" s="192">
        <v>1236</v>
      </c>
      <c r="G30" s="192">
        <v>948</v>
      </c>
      <c r="H30" s="192">
        <v>3208</v>
      </c>
      <c r="I30" s="192">
        <v>3330</v>
      </c>
      <c r="J30" s="192">
        <v>212</v>
      </c>
      <c r="K30" s="192">
        <v>10</v>
      </c>
      <c r="L30" s="192">
        <v>0</v>
      </c>
      <c r="M30" s="192">
        <v>0</v>
      </c>
      <c r="N30" s="192">
        <v>17186</v>
      </c>
      <c r="O30" s="193"/>
      <c r="P30" s="155"/>
      <c r="Q30" s="155"/>
      <c r="R30" s="155"/>
      <c r="S30" s="155"/>
      <c r="T30" s="155"/>
      <c r="U30" s="155"/>
      <c r="V30" s="155"/>
      <c r="W30" s="155"/>
      <c r="X30" s="155"/>
      <c r="Y30" s="155"/>
      <c r="Z30" s="155"/>
      <c r="AA30" s="155"/>
      <c r="AB30" s="183"/>
      <c r="AC30" s="183"/>
      <c r="AD30" s="183"/>
    </row>
    <row r="31" spans="2:30" s="183" customFormat="1" ht="12" customHeight="1" x14ac:dyDescent="0.35">
      <c r="B31" s="209" t="s">
        <v>97</v>
      </c>
      <c r="C31" s="189">
        <f>SUM(C14:C30)</f>
        <v>99197</v>
      </c>
      <c r="D31" s="189">
        <f t="shared" ref="D31:M31" si="1">SUM(D14:D30)</f>
        <v>74474</v>
      </c>
      <c r="E31" s="189">
        <f t="shared" si="1"/>
        <v>96448</v>
      </c>
      <c r="F31" s="189">
        <f t="shared" si="1"/>
        <v>126029</v>
      </c>
      <c r="G31" s="189">
        <f t="shared" si="1"/>
        <v>95468</v>
      </c>
      <c r="H31" s="189">
        <f t="shared" si="1"/>
        <v>48791</v>
      </c>
      <c r="I31" s="189">
        <f t="shared" si="1"/>
        <v>19510</v>
      </c>
      <c r="J31" s="189">
        <f t="shared" si="1"/>
        <v>4809</v>
      </c>
      <c r="K31" s="189">
        <f t="shared" si="1"/>
        <v>1845</v>
      </c>
      <c r="L31" s="189">
        <f t="shared" si="1"/>
        <v>584</v>
      </c>
      <c r="M31" s="189">
        <f t="shared" si="1"/>
        <v>627</v>
      </c>
      <c r="N31" s="189">
        <v>567781</v>
      </c>
      <c r="O31" s="155"/>
      <c r="P31" s="155"/>
      <c r="Q31" s="155"/>
      <c r="R31" s="155"/>
      <c r="S31" s="155"/>
      <c r="T31" s="155"/>
      <c r="U31" s="155"/>
      <c r="V31" s="155"/>
      <c r="W31" s="155"/>
      <c r="X31" s="155"/>
      <c r="Y31" s="155"/>
      <c r="Z31" s="155"/>
      <c r="AA31" s="155"/>
    </row>
    <row r="32" spans="2:30" s="94" customFormat="1" ht="12" customHeight="1" x14ac:dyDescent="0.35">
      <c r="B32" s="208" t="s">
        <v>116</v>
      </c>
      <c r="C32" s="191"/>
      <c r="D32" s="191"/>
      <c r="E32" s="191"/>
      <c r="F32" s="191"/>
      <c r="G32" s="191"/>
      <c r="H32" s="191"/>
      <c r="I32" s="191"/>
      <c r="J32" s="191"/>
      <c r="K32" s="191"/>
      <c r="L32" s="191"/>
      <c r="M32" s="191"/>
      <c r="N32" s="191"/>
      <c r="O32" s="155"/>
      <c r="P32" s="155"/>
      <c r="Q32" s="155"/>
      <c r="R32" s="155"/>
      <c r="S32" s="155"/>
      <c r="T32" s="155"/>
      <c r="U32" s="155"/>
      <c r="V32" s="155"/>
      <c r="W32" s="155"/>
      <c r="X32" s="155"/>
      <c r="Y32" s="155"/>
      <c r="Z32" s="155"/>
      <c r="AA32" s="155"/>
      <c r="AB32" s="183"/>
      <c r="AC32" s="183"/>
      <c r="AD32" s="183"/>
    </row>
    <row r="33" spans="2:30" s="94" customFormat="1" ht="12" customHeight="1" x14ac:dyDescent="0.35">
      <c r="B33" s="172" t="s">
        <v>117</v>
      </c>
      <c r="C33" s="194">
        <v>25080.1</v>
      </c>
      <c r="D33" s="194">
        <v>10330.6</v>
      </c>
      <c r="E33" s="194">
        <v>18763</v>
      </c>
      <c r="F33" s="194">
        <v>34708</v>
      </c>
      <c r="G33" s="194">
        <v>41292</v>
      </c>
      <c r="H33" s="194">
        <v>13361</v>
      </c>
      <c r="I33" s="194">
        <v>7990</v>
      </c>
      <c r="J33" s="194">
        <v>2734.3</v>
      </c>
      <c r="K33" s="194">
        <v>1367.5</v>
      </c>
      <c r="L33" s="194">
        <v>440</v>
      </c>
      <c r="M33" s="194">
        <v>32</v>
      </c>
      <c r="N33" s="210">
        <v>156098.70000000001</v>
      </c>
      <c r="O33" s="193"/>
      <c r="P33" s="155"/>
      <c r="Q33" s="155"/>
      <c r="R33" s="155"/>
      <c r="S33" s="155"/>
      <c r="T33" s="155"/>
      <c r="U33" s="155"/>
      <c r="V33" s="155"/>
      <c r="W33" s="155"/>
      <c r="X33" s="155"/>
      <c r="Y33" s="155"/>
      <c r="Z33" s="155"/>
      <c r="AA33" s="155"/>
      <c r="AB33" s="183"/>
      <c r="AC33" s="183"/>
      <c r="AD33" s="183"/>
    </row>
    <row r="34" spans="2:30" s="183" customFormat="1" ht="12" customHeight="1" x14ac:dyDescent="0.35">
      <c r="B34" s="209" t="s">
        <v>97</v>
      </c>
      <c r="C34" s="189">
        <f>SUM(C33)</f>
        <v>25080.1</v>
      </c>
      <c r="D34" s="189">
        <f t="shared" ref="D34:N34" si="2">SUM(D33)</f>
        <v>10330.6</v>
      </c>
      <c r="E34" s="189">
        <f t="shared" si="2"/>
        <v>18763</v>
      </c>
      <c r="F34" s="189">
        <f t="shared" si="2"/>
        <v>34708</v>
      </c>
      <c r="G34" s="189">
        <f t="shared" si="2"/>
        <v>41292</v>
      </c>
      <c r="H34" s="189">
        <f t="shared" si="2"/>
        <v>13361</v>
      </c>
      <c r="I34" s="189">
        <f t="shared" si="2"/>
        <v>7990</v>
      </c>
      <c r="J34" s="189">
        <f t="shared" si="2"/>
        <v>2734.3</v>
      </c>
      <c r="K34" s="189">
        <f t="shared" si="2"/>
        <v>1367.5</v>
      </c>
      <c r="L34" s="189">
        <f t="shared" si="2"/>
        <v>440</v>
      </c>
      <c r="M34" s="189">
        <f t="shared" si="2"/>
        <v>32</v>
      </c>
      <c r="N34" s="189">
        <f t="shared" si="2"/>
        <v>156098.70000000001</v>
      </c>
      <c r="O34" s="155"/>
      <c r="P34" s="155"/>
      <c r="Q34" s="155"/>
      <c r="R34" s="155"/>
      <c r="S34" s="155"/>
      <c r="T34" s="155"/>
      <c r="U34" s="155"/>
      <c r="V34" s="155"/>
      <c r="W34" s="155"/>
      <c r="X34" s="155"/>
      <c r="Y34" s="155"/>
      <c r="Z34" s="155"/>
      <c r="AA34" s="155"/>
    </row>
    <row r="35" spans="2:30" s="94" customFormat="1" ht="12" customHeight="1" x14ac:dyDescent="0.35">
      <c r="B35" s="208" t="s">
        <v>118</v>
      </c>
      <c r="C35" s="191"/>
      <c r="D35" s="191"/>
      <c r="E35" s="191"/>
      <c r="F35" s="191"/>
      <c r="G35" s="191"/>
      <c r="H35" s="191"/>
      <c r="I35" s="191"/>
      <c r="J35" s="191"/>
      <c r="K35" s="191"/>
      <c r="L35" s="191"/>
      <c r="M35" s="191"/>
      <c r="N35" s="191"/>
      <c r="O35" s="155"/>
      <c r="P35" s="155"/>
      <c r="Q35" s="155"/>
      <c r="R35" s="155"/>
      <c r="S35" s="155"/>
      <c r="T35" s="155"/>
      <c r="U35" s="155"/>
      <c r="V35" s="155"/>
      <c r="W35" s="155"/>
      <c r="X35" s="155"/>
      <c r="Y35" s="155"/>
      <c r="Z35" s="155"/>
      <c r="AA35" s="155"/>
      <c r="AB35" s="183"/>
      <c r="AC35" s="183"/>
      <c r="AD35" s="183"/>
    </row>
    <row r="36" spans="2:30" s="94" customFormat="1" ht="12" customHeight="1" x14ac:dyDescent="0.35">
      <c r="B36" s="172" t="s">
        <v>119</v>
      </c>
      <c r="C36" s="192">
        <v>7035</v>
      </c>
      <c r="D36" s="192">
        <v>6089</v>
      </c>
      <c r="E36" s="192">
        <v>10475</v>
      </c>
      <c r="F36" s="192">
        <v>11458</v>
      </c>
      <c r="G36" s="192">
        <v>16276</v>
      </c>
      <c r="H36" s="192">
        <v>1406</v>
      </c>
      <c r="I36" s="192">
        <v>1823</v>
      </c>
      <c r="J36" s="192">
        <v>300</v>
      </c>
      <c r="K36" s="192">
        <v>143</v>
      </c>
      <c r="L36" s="192">
        <v>69</v>
      </c>
      <c r="M36" s="192">
        <v>23</v>
      </c>
      <c r="N36" s="192">
        <v>55098</v>
      </c>
      <c r="O36" s="155"/>
      <c r="P36" s="155"/>
      <c r="Q36" s="155"/>
      <c r="R36" s="155"/>
      <c r="S36" s="155"/>
      <c r="T36" s="155"/>
      <c r="U36" s="155"/>
      <c r="V36" s="155"/>
      <c r="W36" s="155"/>
      <c r="X36" s="155"/>
      <c r="Y36" s="155"/>
      <c r="Z36" s="155"/>
      <c r="AA36" s="155"/>
      <c r="AB36" s="183"/>
      <c r="AC36" s="183"/>
      <c r="AD36" s="183"/>
    </row>
    <row r="37" spans="2:30" s="94" customFormat="1" ht="12" customHeight="1" x14ac:dyDescent="0.35">
      <c r="B37" s="172" t="s">
        <v>120</v>
      </c>
      <c r="C37" s="192">
        <v>8017</v>
      </c>
      <c r="D37" s="192">
        <v>8119</v>
      </c>
      <c r="E37" s="192">
        <v>12490</v>
      </c>
      <c r="F37" s="192">
        <v>12698</v>
      </c>
      <c r="G37" s="192">
        <v>17180</v>
      </c>
      <c r="H37" s="192">
        <v>2765</v>
      </c>
      <c r="I37" s="192">
        <v>904</v>
      </c>
      <c r="J37" s="192">
        <v>345</v>
      </c>
      <c r="K37" s="192">
        <v>181</v>
      </c>
      <c r="L37" s="192">
        <v>42</v>
      </c>
      <c r="M37" s="192">
        <v>36</v>
      </c>
      <c r="N37" s="192">
        <v>62778</v>
      </c>
      <c r="O37" s="155"/>
      <c r="P37" s="155"/>
      <c r="Q37" s="155"/>
      <c r="R37" s="155"/>
      <c r="S37" s="155"/>
      <c r="T37" s="155"/>
      <c r="U37" s="155"/>
      <c r="V37" s="155"/>
      <c r="W37" s="155"/>
      <c r="X37" s="155"/>
      <c r="Y37" s="155"/>
      <c r="Z37" s="155"/>
      <c r="AA37" s="155"/>
      <c r="AB37" s="183"/>
      <c r="AC37" s="183"/>
      <c r="AD37" s="183"/>
    </row>
    <row r="38" spans="2:30" s="94" customFormat="1" ht="12" customHeight="1" x14ac:dyDescent="0.35">
      <c r="B38" s="172" t="s">
        <v>121</v>
      </c>
      <c r="C38" s="192">
        <v>0</v>
      </c>
      <c r="D38" s="192">
        <v>0</v>
      </c>
      <c r="E38" s="192">
        <v>0</v>
      </c>
      <c r="F38" s="192">
        <v>45</v>
      </c>
      <c r="G38" s="192">
        <v>21</v>
      </c>
      <c r="H38" s="192">
        <v>0</v>
      </c>
      <c r="I38" s="192">
        <v>12</v>
      </c>
      <c r="J38" s="192">
        <v>0</v>
      </c>
      <c r="K38" s="192">
        <v>0</v>
      </c>
      <c r="L38" s="192">
        <v>0</v>
      </c>
      <c r="M38" s="192">
        <v>0</v>
      </c>
      <c r="N38" s="192">
        <v>78</v>
      </c>
      <c r="O38" s="155"/>
      <c r="P38" s="155"/>
      <c r="Q38" s="155"/>
      <c r="R38" s="155"/>
      <c r="S38" s="155"/>
      <c r="T38" s="155"/>
      <c r="U38" s="155"/>
      <c r="V38" s="155"/>
      <c r="W38" s="155"/>
      <c r="X38" s="155"/>
      <c r="Y38" s="155"/>
      <c r="Z38" s="155"/>
      <c r="AA38" s="155"/>
      <c r="AB38" s="183"/>
      <c r="AC38" s="183"/>
      <c r="AD38" s="183"/>
    </row>
    <row r="39" spans="2:30" s="94" customFormat="1" ht="12" customHeight="1" x14ac:dyDescent="0.35">
      <c r="B39" s="172" t="s">
        <v>122</v>
      </c>
      <c r="C39" s="192">
        <v>799</v>
      </c>
      <c r="D39" s="192">
        <v>735</v>
      </c>
      <c r="E39" s="192">
        <v>1462</v>
      </c>
      <c r="F39" s="192">
        <v>5988</v>
      </c>
      <c r="G39" s="192">
        <v>4722</v>
      </c>
      <c r="H39" s="192">
        <v>852</v>
      </c>
      <c r="I39" s="192">
        <v>637</v>
      </c>
      <c r="J39" s="192">
        <v>348</v>
      </c>
      <c r="K39" s="192">
        <v>150</v>
      </c>
      <c r="L39" s="192">
        <v>47</v>
      </c>
      <c r="M39" s="192">
        <v>53</v>
      </c>
      <c r="N39" s="192">
        <v>15793</v>
      </c>
      <c r="O39" s="155"/>
      <c r="P39" s="155"/>
      <c r="Q39" s="155"/>
      <c r="R39" s="155"/>
      <c r="S39" s="155"/>
      <c r="T39" s="155"/>
      <c r="U39" s="155"/>
      <c r="V39" s="155"/>
      <c r="W39" s="155"/>
      <c r="X39" s="155"/>
      <c r="Y39" s="155"/>
      <c r="Z39" s="155"/>
      <c r="AA39" s="155"/>
      <c r="AB39" s="183"/>
      <c r="AC39" s="183"/>
      <c r="AD39" s="183"/>
    </row>
    <row r="40" spans="2:30" s="183" customFormat="1" ht="12" customHeight="1" x14ac:dyDescent="0.35">
      <c r="B40" s="209" t="s">
        <v>97</v>
      </c>
      <c r="C40" s="189">
        <f>SUM(C36:C39)</f>
        <v>15851</v>
      </c>
      <c r="D40" s="189">
        <f t="shared" ref="D40:M40" si="3">SUM(D36:D39)</f>
        <v>14943</v>
      </c>
      <c r="E40" s="189">
        <f t="shared" si="3"/>
        <v>24427</v>
      </c>
      <c r="F40" s="189">
        <f t="shared" si="3"/>
        <v>30189</v>
      </c>
      <c r="G40" s="189">
        <f t="shared" si="3"/>
        <v>38199</v>
      </c>
      <c r="H40" s="189">
        <f t="shared" si="3"/>
        <v>5023</v>
      </c>
      <c r="I40" s="189">
        <f t="shared" si="3"/>
        <v>3376</v>
      </c>
      <c r="J40" s="189">
        <f t="shared" si="3"/>
        <v>993</v>
      </c>
      <c r="K40" s="189">
        <f t="shared" si="3"/>
        <v>474</v>
      </c>
      <c r="L40" s="189">
        <f t="shared" si="3"/>
        <v>158</v>
      </c>
      <c r="M40" s="189">
        <f t="shared" si="3"/>
        <v>112</v>
      </c>
      <c r="N40" s="189">
        <v>133746</v>
      </c>
      <c r="O40" s="155"/>
      <c r="P40" s="155"/>
      <c r="Q40" s="155"/>
      <c r="R40" s="155"/>
      <c r="S40" s="155"/>
      <c r="T40" s="155"/>
      <c r="U40" s="155"/>
      <c r="V40" s="155"/>
      <c r="W40" s="155"/>
      <c r="X40" s="155"/>
      <c r="Y40" s="155"/>
      <c r="Z40" s="155"/>
      <c r="AA40" s="155"/>
    </row>
    <row r="41" spans="2:30" ht="12" customHeight="1" x14ac:dyDescent="0.35">
      <c r="B41" s="208" t="s">
        <v>123</v>
      </c>
      <c r="C41" s="191"/>
      <c r="D41" s="191"/>
      <c r="E41" s="191"/>
      <c r="F41" s="191"/>
      <c r="G41" s="191"/>
      <c r="H41" s="191"/>
      <c r="I41" s="191"/>
      <c r="J41" s="191"/>
      <c r="K41" s="191"/>
      <c r="L41" s="191"/>
      <c r="M41" s="191"/>
      <c r="N41" s="191"/>
      <c r="O41" s="155"/>
      <c r="P41" s="155"/>
      <c r="Q41" s="155"/>
      <c r="R41" s="155"/>
      <c r="S41" s="155"/>
      <c r="T41" s="155"/>
      <c r="U41" s="155"/>
      <c r="V41" s="155"/>
      <c r="W41" s="155"/>
      <c r="X41" s="155"/>
      <c r="Y41" s="155"/>
      <c r="Z41" s="155"/>
      <c r="AA41" s="155"/>
      <c r="AB41" s="183"/>
      <c r="AC41" s="183"/>
      <c r="AD41" s="183"/>
    </row>
    <row r="42" spans="2:30" ht="12" customHeight="1" x14ac:dyDescent="0.35">
      <c r="B42" s="172" t="s">
        <v>124</v>
      </c>
      <c r="C42" s="192">
        <v>164</v>
      </c>
      <c r="D42" s="192">
        <v>293</v>
      </c>
      <c r="E42" s="192">
        <v>630</v>
      </c>
      <c r="F42" s="192">
        <v>1107</v>
      </c>
      <c r="G42" s="192">
        <v>1129</v>
      </c>
      <c r="H42" s="192">
        <v>319</v>
      </c>
      <c r="I42" s="192">
        <v>150</v>
      </c>
      <c r="J42" s="192">
        <v>76</v>
      </c>
      <c r="K42" s="192">
        <v>33</v>
      </c>
      <c r="L42" s="192">
        <v>1</v>
      </c>
      <c r="M42" s="192">
        <v>2</v>
      </c>
      <c r="N42" s="192">
        <v>3904</v>
      </c>
      <c r="O42" s="155"/>
      <c r="P42" s="155"/>
      <c r="Q42" s="155"/>
      <c r="R42" s="155"/>
      <c r="S42" s="155"/>
      <c r="T42" s="155"/>
      <c r="U42" s="155"/>
      <c r="V42" s="155"/>
      <c r="W42" s="155"/>
      <c r="X42" s="155"/>
      <c r="Y42" s="155"/>
      <c r="Z42" s="155"/>
      <c r="AA42" s="155"/>
      <c r="AB42" s="183"/>
      <c r="AC42" s="183"/>
      <c r="AD42" s="183"/>
    </row>
    <row r="43" spans="2:30" ht="12" customHeight="1" x14ac:dyDescent="0.35">
      <c r="B43" s="172" t="s">
        <v>125</v>
      </c>
      <c r="C43" s="192">
        <v>628</v>
      </c>
      <c r="D43" s="192">
        <v>23</v>
      </c>
      <c r="E43" s="192">
        <v>339</v>
      </c>
      <c r="F43" s="192">
        <v>493</v>
      </c>
      <c r="G43" s="192">
        <v>2745</v>
      </c>
      <c r="H43" s="192">
        <v>105</v>
      </c>
      <c r="I43" s="192">
        <v>54</v>
      </c>
      <c r="J43" s="192">
        <v>28</v>
      </c>
      <c r="K43" s="192">
        <v>6</v>
      </c>
      <c r="L43" s="192">
        <v>0</v>
      </c>
      <c r="M43" s="192">
        <v>3</v>
      </c>
      <c r="N43" s="192">
        <v>4424</v>
      </c>
      <c r="O43" s="155"/>
      <c r="P43" s="155"/>
      <c r="Q43" s="155"/>
      <c r="R43" s="155"/>
      <c r="S43" s="155"/>
      <c r="T43" s="155"/>
      <c r="U43" s="155"/>
      <c r="V43" s="155"/>
      <c r="W43" s="155"/>
      <c r="X43" s="155"/>
      <c r="Y43" s="155"/>
      <c r="Z43" s="155"/>
      <c r="AA43" s="155"/>
      <c r="AB43" s="183"/>
      <c r="AC43" s="183"/>
      <c r="AD43" s="183"/>
    </row>
    <row r="44" spans="2:30" ht="12" customHeight="1" x14ac:dyDescent="0.35">
      <c r="B44" s="172" t="s">
        <v>126</v>
      </c>
      <c r="C44" s="192">
        <v>348</v>
      </c>
      <c r="D44" s="192">
        <v>77</v>
      </c>
      <c r="E44" s="192">
        <v>1019</v>
      </c>
      <c r="F44" s="192">
        <v>2650</v>
      </c>
      <c r="G44" s="192">
        <v>4021</v>
      </c>
      <c r="H44" s="192">
        <v>882</v>
      </c>
      <c r="I44" s="192">
        <v>314</v>
      </c>
      <c r="J44" s="192">
        <v>267</v>
      </c>
      <c r="K44" s="192">
        <v>48</v>
      </c>
      <c r="L44" s="192">
        <v>3</v>
      </c>
      <c r="M44" s="192">
        <v>9</v>
      </c>
      <c r="N44" s="192">
        <v>9638</v>
      </c>
      <c r="O44" s="155"/>
      <c r="P44" s="155"/>
      <c r="Q44" s="155"/>
      <c r="R44" s="155"/>
      <c r="S44" s="155"/>
      <c r="T44" s="155"/>
      <c r="U44" s="155"/>
      <c r="V44" s="155"/>
      <c r="W44" s="155"/>
      <c r="X44" s="155"/>
      <c r="Y44" s="155"/>
      <c r="Z44" s="155"/>
      <c r="AA44" s="155"/>
      <c r="AB44" s="183"/>
      <c r="AC44" s="183"/>
      <c r="AD44" s="183"/>
    </row>
    <row r="45" spans="2:30" ht="12" customHeight="1" x14ac:dyDescent="0.35">
      <c r="B45" s="172" t="s">
        <v>127</v>
      </c>
      <c r="C45" s="192">
        <v>2620</v>
      </c>
      <c r="D45" s="192">
        <v>2545</v>
      </c>
      <c r="E45" s="192">
        <v>3595</v>
      </c>
      <c r="F45" s="192">
        <v>6440</v>
      </c>
      <c r="G45" s="192">
        <v>9328</v>
      </c>
      <c r="H45" s="192">
        <v>2306</v>
      </c>
      <c r="I45" s="192">
        <v>480</v>
      </c>
      <c r="J45" s="192">
        <v>150</v>
      </c>
      <c r="K45" s="192">
        <v>122</v>
      </c>
      <c r="L45" s="192">
        <v>15</v>
      </c>
      <c r="M45" s="192">
        <v>17</v>
      </c>
      <c r="N45" s="192">
        <v>27618</v>
      </c>
      <c r="O45" s="155"/>
      <c r="P45" s="155"/>
      <c r="Q45" s="155"/>
      <c r="R45" s="155"/>
      <c r="S45" s="155"/>
      <c r="T45" s="155"/>
      <c r="U45" s="155"/>
      <c r="V45" s="155"/>
      <c r="W45" s="155"/>
      <c r="X45" s="155"/>
      <c r="Y45" s="155"/>
      <c r="Z45" s="155"/>
      <c r="AA45" s="155"/>
      <c r="AB45" s="183"/>
      <c r="AC45" s="183"/>
      <c r="AD45" s="183"/>
    </row>
    <row r="46" spans="2:30" ht="12" customHeight="1" x14ac:dyDescent="0.35">
      <c r="B46" s="172" t="s">
        <v>128</v>
      </c>
      <c r="C46" s="192">
        <v>1165</v>
      </c>
      <c r="D46" s="192">
        <v>601</v>
      </c>
      <c r="E46" s="192">
        <v>2483</v>
      </c>
      <c r="F46" s="192">
        <v>8355</v>
      </c>
      <c r="G46" s="192">
        <v>5388</v>
      </c>
      <c r="H46" s="192">
        <v>1062</v>
      </c>
      <c r="I46" s="192">
        <v>498</v>
      </c>
      <c r="J46" s="192">
        <v>339</v>
      </c>
      <c r="K46" s="192">
        <v>344</v>
      </c>
      <c r="L46" s="192">
        <v>165</v>
      </c>
      <c r="M46" s="192">
        <v>20</v>
      </c>
      <c r="N46" s="192">
        <v>20419</v>
      </c>
      <c r="O46" s="155"/>
      <c r="P46" s="155"/>
      <c r="Q46" s="155"/>
      <c r="R46" s="155"/>
      <c r="S46" s="155"/>
      <c r="T46" s="155"/>
      <c r="U46" s="155"/>
      <c r="V46" s="155"/>
      <c r="W46" s="155"/>
      <c r="X46" s="155"/>
      <c r="Y46" s="155"/>
      <c r="Z46" s="155"/>
      <c r="AA46" s="155"/>
      <c r="AB46" s="183"/>
      <c r="AC46" s="183"/>
      <c r="AD46" s="183"/>
    </row>
    <row r="47" spans="2:30" ht="12" customHeight="1" x14ac:dyDescent="0.35">
      <c r="B47" s="172" t="s">
        <v>129</v>
      </c>
      <c r="C47" s="192">
        <v>539</v>
      </c>
      <c r="D47" s="192">
        <v>97</v>
      </c>
      <c r="E47" s="192">
        <v>844</v>
      </c>
      <c r="F47" s="192">
        <v>1034</v>
      </c>
      <c r="G47" s="192">
        <v>2925</v>
      </c>
      <c r="H47" s="192">
        <v>402</v>
      </c>
      <c r="I47" s="192">
        <v>400</v>
      </c>
      <c r="J47" s="192">
        <v>268</v>
      </c>
      <c r="K47" s="192">
        <v>71</v>
      </c>
      <c r="L47" s="192">
        <v>4</v>
      </c>
      <c r="M47" s="192">
        <v>15</v>
      </c>
      <c r="N47" s="192">
        <v>6599</v>
      </c>
      <c r="O47" s="155"/>
      <c r="P47" s="155"/>
      <c r="Q47" s="155"/>
      <c r="R47" s="155"/>
      <c r="S47" s="155"/>
      <c r="T47" s="155"/>
      <c r="U47" s="155"/>
      <c r="V47" s="155"/>
      <c r="W47" s="155"/>
      <c r="X47" s="155"/>
      <c r="Y47" s="155"/>
      <c r="Z47" s="155"/>
      <c r="AA47" s="155"/>
      <c r="AB47" s="183"/>
      <c r="AC47" s="183"/>
      <c r="AD47" s="183"/>
    </row>
    <row r="48" spans="2:30" ht="12" customHeight="1" x14ac:dyDescent="0.35">
      <c r="B48" s="172" t="s">
        <v>130</v>
      </c>
      <c r="C48" s="192">
        <v>364</v>
      </c>
      <c r="D48" s="192">
        <v>547</v>
      </c>
      <c r="E48" s="192">
        <v>209</v>
      </c>
      <c r="F48" s="192">
        <v>179</v>
      </c>
      <c r="G48" s="192">
        <v>653</v>
      </c>
      <c r="H48" s="192">
        <v>52</v>
      </c>
      <c r="I48" s="192">
        <v>31</v>
      </c>
      <c r="J48" s="192">
        <v>162</v>
      </c>
      <c r="K48" s="192">
        <v>58</v>
      </c>
      <c r="L48" s="192">
        <v>0</v>
      </c>
      <c r="M48" s="192">
        <v>0</v>
      </c>
      <c r="N48" s="192">
        <v>2255</v>
      </c>
      <c r="O48" s="155"/>
      <c r="P48" s="155"/>
      <c r="Q48" s="155"/>
      <c r="R48" s="155"/>
      <c r="S48" s="155"/>
      <c r="T48" s="155"/>
      <c r="U48" s="155"/>
      <c r="V48" s="155"/>
      <c r="W48" s="155"/>
      <c r="X48" s="155"/>
      <c r="Y48" s="155"/>
      <c r="Z48" s="155"/>
      <c r="AA48" s="155"/>
      <c r="AB48" s="183"/>
      <c r="AC48" s="183"/>
      <c r="AD48" s="183"/>
    </row>
    <row r="49" spans="2:30" ht="12" customHeight="1" x14ac:dyDescent="0.35">
      <c r="B49" s="172" t="s">
        <v>131</v>
      </c>
      <c r="C49" s="192">
        <v>2678</v>
      </c>
      <c r="D49" s="192">
        <v>786</v>
      </c>
      <c r="E49" s="192">
        <v>1560</v>
      </c>
      <c r="F49" s="192">
        <v>4926</v>
      </c>
      <c r="G49" s="192">
        <v>4695</v>
      </c>
      <c r="H49" s="192">
        <v>727</v>
      </c>
      <c r="I49" s="192">
        <v>945</v>
      </c>
      <c r="J49" s="192">
        <v>338</v>
      </c>
      <c r="K49" s="192">
        <v>217</v>
      </c>
      <c r="L49" s="192">
        <v>21</v>
      </c>
      <c r="M49" s="192">
        <v>9</v>
      </c>
      <c r="N49" s="192">
        <v>16902</v>
      </c>
      <c r="O49" s="155"/>
      <c r="P49" s="155"/>
      <c r="Q49" s="155"/>
      <c r="R49" s="155"/>
      <c r="S49" s="155"/>
      <c r="T49" s="155"/>
      <c r="U49" s="155"/>
      <c r="V49" s="155"/>
      <c r="W49" s="155"/>
      <c r="X49" s="155"/>
      <c r="Y49" s="155"/>
      <c r="Z49" s="155"/>
      <c r="AA49" s="155"/>
      <c r="AB49" s="183"/>
      <c r="AC49" s="183"/>
      <c r="AD49" s="183"/>
    </row>
    <row r="50" spans="2:30" ht="12" customHeight="1" x14ac:dyDescent="0.35">
      <c r="B50" s="172" t="s">
        <v>132</v>
      </c>
      <c r="C50" s="192">
        <v>2610</v>
      </c>
      <c r="D50" s="192">
        <v>2452</v>
      </c>
      <c r="E50" s="192">
        <v>3840</v>
      </c>
      <c r="F50" s="192">
        <v>7092</v>
      </c>
      <c r="G50" s="192">
        <v>10815</v>
      </c>
      <c r="H50" s="192">
        <v>2261</v>
      </c>
      <c r="I50" s="192">
        <v>2654</v>
      </c>
      <c r="J50" s="192">
        <v>442</v>
      </c>
      <c r="K50" s="192">
        <v>427</v>
      </c>
      <c r="L50" s="192">
        <v>146</v>
      </c>
      <c r="M50" s="192">
        <v>22</v>
      </c>
      <c r="N50" s="192">
        <v>32760</v>
      </c>
      <c r="O50" s="155"/>
      <c r="P50" s="155"/>
      <c r="Q50" s="155"/>
      <c r="R50" s="155"/>
      <c r="S50" s="155"/>
      <c r="T50" s="155"/>
      <c r="U50" s="155"/>
      <c r="V50" s="155"/>
      <c r="W50" s="155"/>
      <c r="X50" s="155"/>
      <c r="Y50" s="155"/>
      <c r="Z50" s="155"/>
      <c r="AA50" s="155"/>
      <c r="AB50" s="183"/>
      <c r="AC50" s="183"/>
      <c r="AD50" s="183"/>
    </row>
    <row r="51" spans="2:30" ht="12" customHeight="1" x14ac:dyDescent="0.35">
      <c r="B51" s="172" t="s">
        <v>133</v>
      </c>
      <c r="C51" s="192">
        <v>330</v>
      </c>
      <c r="D51" s="192">
        <v>712</v>
      </c>
      <c r="E51" s="192">
        <v>1119</v>
      </c>
      <c r="F51" s="192">
        <v>665</v>
      </c>
      <c r="G51" s="192">
        <v>2628</v>
      </c>
      <c r="H51" s="192">
        <v>461</v>
      </c>
      <c r="I51" s="192">
        <v>335</v>
      </c>
      <c r="J51" s="192">
        <v>124</v>
      </c>
      <c r="K51" s="192">
        <v>72</v>
      </c>
      <c r="L51" s="192">
        <v>33</v>
      </c>
      <c r="M51" s="192">
        <v>29</v>
      </c>
      <c r="N51" s="192">
        <v>6507</v>
      </c>
      <c r="O51" s="155"/>
      <c r="P51" s="155"/>
      <c r="Q51" s="155"/>
      <c r="R51" s="155"/>
      <c r="S51" s="155"/>
      <c r="T51" s="155"/>
      <c r="U51" s="155"/>
      <c r="V51" s="155"/>
      <c r="W51" s="155"/>
      <c r="X51" s="155"/>
      <c r="Y51" s="155"/>
      <c r="Z51" s="155"/>
      <c r="AA51" s="155"/>
      <c r="AB51" s="183"/>
      <c r="AC51" s="183"/>
      <c r="AD51" s="183"/>
    </row>
    <row r="52" spans="2:30" ht="12" customHeight="1" x14ac:dyDescent="0.35">
      <c r="B52" s="172" t="s">
        <v>134</v>
      </c>
      <c r="C52" s="192">
        <v>1182</v>
      </c>
      <c r="D52" s="192">
        <v>979</v>
      </c>
      <c r="E52" s="192">
        <v>1164</v>
      </c>
      <c r="F52" s="192">
        <v>3067</v>
      </c>
      <c r="G52" s="192">
        <v>2144</v>
      </c>
      <c r="H52" s="192">
        <v>614</v>
      </c>
      <c r="I52" s="192">
        <v>157</v>
      </c>
      <c r="J52" s="192">
        <v>136</v>
      </c>
      <c r="K52" s="192">
        <v>117</v>
      </c>
      <c r="L52" s="192">
        <v>32</v>
      </c>
      <c r="M52" s="192">
        <v>1</v>
      </c>
      <c r="N52" s="192">
        <v>9593</v>
      </c>
      <c r="O52" s="155"/>
      <c r="P52" s="155"/>
      <c r="Q52" s="155"/>
      <c r="R52" s="155"/>
      <c r="S52" s="155"/>
      <c r="T52" s="155"/>
      <c r="U52" s="155"/>
      <c r="V52" s="155"/>
      <c r="W52" s="155"/>
      <c r="X52" s="155"/>
      <c r="Y52" s="155"/>
      <c r="Z52" s="155"/>
      <c r="AA52" s="155"/>
      <c r="AB52" s="183"/>
      <c r="AC52" s="183"/>
      <c r="AD52" s="183"/>
    </row>
    <row r="53" spans="2:30" ht="12" customHeight="1" x14ac:dyDescent="0.35">
      <c r="B53" s="172" t="s">
        <v>135</v>
      </c>
      <c r="C53" s="192">
        <v>1270</v>
      </c>
      <c r="D53" s="192">
        <v>124</v>
      </c>
      <c r="E53" s="192">
        <v>1355</v>
      </c>
      <c r="F53" s="192">
        <v>2352</v>
      </c>
      <c r="G53" s="192">
        <v>2467</v>
      </c>
      <c r="H53" s="192">
        <v>712</v>
      </c>
      <c r="I53" s="192">
        <v>238</v>
      </c>
      <c r="J53" s="192">
        <v>252</v>
      </c>
      <c r="K53" s="192">
        <v>107</v>
      </c>
      <c r="L53" s="192">
        <v>6</v>
      </c>
      <c r="M53" s="192">
        <v>1</v>
      </c>
      <c r="N53" s="192">
        <v>8884</v>
      </c>
      <c r="O53" s="155"/>
      <c r="P53" s="155"/>
      <c r="Q53" s="155"/>
      <c r="R53" s="155"/>
      <c r="S53" s="155"/>
      <c r="T53" s="155"/>
      <c r="U53" s="155"/>
      <c r="V53" s="155"/>
      <c r="W53" s="155"/>
      <c r="X53" s="155"/>
      <c r="Y53" s="155"/>
      <c r="Z53" s="155"/>
      <c r="AA53" s="155"/>
      <c r="AB53" s="183"/>
      <c r="AC53" s="183"/>
      <c r="AD53" s="183"/>
    </row>
    <row r="54" spans="2:30" ht="12" customHeight="1" x14ac:dyDescent="0.35">
      <c r="B54" s="172" t="s">
        <v>136</v>
      </c>
      <c r="C54" s="192">
        <v>109</v>
      </c>
      <c r="D54" s="192">
        <v>93</v>
      </c>
      <c r="E54" s="192">
        <v>362</v>
      </c>
      <c r="F54" s="192">
        <v>662</v>
      </c>
      <c r="G54" s="192">
        <v>1220</v>
      </c>
      <c r="H54" s="192">
        <v>407</v>
      </c>
      <c r="I54" s="192">
        <v>247</v>
      </c>
      <c r="J54" s="192">
        <v>50</v>
      </c>
      <c r="K54" s="192">
        <v>1</v>
      </c>
      <c r="L54" s="192">
        <v>0</v>
      </c>
      <c r="M54" s="192">
        <v>0</v>
      </c>
      <c r="N54" s="192">
        <v>3151</v>
      </c>
      <c r="O54" s="155"/>
      <c r="P54" s="155"/>
      <c r="Q54" s="155"/>
      <c r="R54" s="155"/>
      <c r="S54" s="155"/>
      <c r="T54" s="155"/>
      <c r="U54" s="155"/>
      <c r="V54" s="155"/>
      <c r="W54" s="155"/>
      <c r="X54" s="155"/>
      <c r="Y54" s="155"/>
      <c r="Z54" s="155"/>
      <c r="AA54" s="155"/>
      <c r="AB54" s="183"/>
      <c r="AC54" s="183"/>
      <c r="AD54" s="183"/>
    </row>
    <row r="55" spans="2:30" ht="12" customHeight="1" x14ac:dyDescent="0.35">
      <c r="B55" s="172" t="s">
        <v>137</v>
      </c>
      <c r="C55" s="192">
        <v>778</v>
      </c>
      <c r="D55" s="192">
        <v>584</v>
      </c>
      <c r="E55" s="192">
        <v>723</v>
      </c>
      <c r="F55" s="192">
        <v>903</v>
      </c>
      <c r="G55" s="192">
        <v>766</v>
      </c>
      <c r="H55" s="192">
        <v>539</v>
      </c>
      <c r="I55" s="192">
        <v>448</v>
      </c>
      <c r="J55" s="192">
        <v>132</v>
      </c>
      <c r="K55" s="192">
        <v>55</v>
      </c>
      <c r="L55" s="192">
        <v>29</v>
      </c>
      <c r="M55" s="192">
        <v>31</v>
      </c>
      <c r="N55" s="192">
        <v>4987</v>
      </c>
      <c r="O55" s="155"/>
      <c r="P55" s="155"/>
      <c r="Q55" s="155"/>
      <c r="R55" s="155"/>
      <c r="S55" s="155"/>
      <c r="T55" s="155"/>
      <c r="U55" s="155"/>
      <c r="V55" s="155"/>
      <c r="W55" s="155"/>
      <c r="X55" s="155"/>
      <c r="Y55" s="155"/>
      <c r="Z55" s="155"/>
      <c r="AA55" s="155"/>
      <c r="AB55" s="183"/>
      <c r="AC55" s="183"/>
      <c r="AD55" s="183"/>
    </row>
    <row r="56" spans="2:30" ht="12" customHeight="1" x14ac:dyDescent="0.35">
      <c r="B56" s="172" t="s">
        <v>138</v>
      </c>
      <c r="C56" s="192">
        <v>10</v>
      </c>
      <c r="D56" s="192">
        <v>3</v>
      </c>
      <c r="E56" s="192">
        <v>155</v>
      </c>
      <c r="F56" s="192">
        <v>34</v>
      </c>
      <c r="G56" s="192">
        <v>758</v>
      </c>
      <c r="H56" s="192">
        <v>230</v>
      </c>
      <c r="I56" s="192">
        <v>138</v>
      </c>
      <c r="J56" s="192">
        <v>11</v>
      </c>
      <c r="K56" s="192">
        <v>69</v>
      </c>
      <c r="L56" s="192">
        <v>0</v>
      </c>
      <c r="M56" s="192">
        <v>0</v>
      </c>
      <c r="N56" s="192">
        <v>1408</v>
      </c>
      <c r="O56" s="155"/>
      <c r="P56" s="155"/>
      <c r="Q56" s="155"/>
      <c r="R56" s="155"/>
      <c r="S56" s="155"/>
      <c r="T56" s="155"/>
      <c r="U56" s="155"/>
      <c r="V56" s="155"/>
      <c r="W56" s="155"/>
      <c r="X56" s="155"/>
      <c r="Y56" s="155"/>
      <c r="Z56" s="155"/>
      <c r="AA56" s="155"/>
      <c r="AB56" s="183"/>
      <c r="AC56" s="183"/>
      <c r="AD56" s="183"/>
    </row>
    <row r="57" spans="2:30" ht="12" customHeight="1" x14ac:dyDescent="0.35">
      <c r="B57" s="172" t="s">
        <v>139</v>
      </c>
      <c r="C57" s="192">
        <v>0</v>
      </c>
      <c r="D57" s="192">
        <v>68</v>
      </c>
      <c r="E57" s="192">
        <v>36</v>
      </c>
      <c r="F57" s="192">
        <v>76</v>
      </c>
      <c r="G57" s="192">
        <v>308</v>
      </c>
      <c r="H57" s="192">
        <v>70</v>
      </c>
      <c r="I57" s="192">
        <v>14</v>
      </c>
      <c r="J57" s="192">
        <v>2</v>
      </c>
      <c r="K57" s="192">
        <v>0</v>
      </c>
      <c r="L57" s="192">
        <v>0</v>
      </c>
      <c r="M57" s="192">
        <v>0</v>
      </c>
      <c r="N57" s="192">
        <v>574</v>
      </c>
      <c r="O57" s="155"/>
      <c r="P57" s="155"/>
      <c r="Q57" s="155"/>
      <c r="R57" s="155"/>
      <c r="S57" s="155"/>
      <c r="T57" s="155"/>
      <c r="U57" s="155"/>
      <c r="V57" s="155"/>
      <c r="W57" s="155"/>
      <c r="X57" s="155"/>
      <c r="Y57" s="155"/>
      <c r="Z57" s="155"/>
      <c r="AA57" s="155"/>
      <c r="AB57" s="183"/>
      <c r="AC57" s="183"/>
      <c r="AD57" s="183"/>
    </row>
    <row r="58" spans="2:30" ht="12" customHeight="1" x14ac:dyDescent="0.35">
      <c r="B58" s="172" t="s">
        <v>140</v>
      </c>
      <c r="C58" s="192">
        <v>0</v>
      </c>
      <c r="D58" s="192">
        <v>0</v>
      </c>
      <c r="E58" s="192">
        <v>10</v>
      </c>
      <c r="F58" s="192">
        <v>52</v>
      </c>
      <c r="G58" s="192">
        <v>50</v>
      </c>
      <c r="H58" s="192">
        <v>15</v>
      </c>
      <c r="I58" s="192">
        <v>150</v>
      </c>
      <c r="J58" s="192">
        <v>63</v>
      </c>
      <c r="K58" s="192">
        <v>14</v>
      </c>
      <c r="L58" s="192">
        <v>0</v>
      </c>
      <c r="M58" s="192">
        <v>0</v>
      </c>
      <c r="N58" s="192">
        <v>354</v>
      </c>
      <c r="O58" s="155"/>
      <c r="P58" s="155"/>
      <c r="Q58" s="155"/>
      <c r="R58" s="155"/>
      <c r="S58" s="155"/>
      <c r="T58" s="155"/>
      <c r="U58" s="155"/>
      <c r="V58" s="155"/>
      <c r="W58" s="155"/>
      <c r="X58" s="155"/>
      <c r="Y58" s="155"/>
      <c r="Z58" s="155"/>
      <c r="AA58" s="155"/>
      <c r="AB58" s="183"/>
      <c r="AC58" s="183"/>
      <c r="AD58" s="183"/>
    </row>
    <row r="59" spans="2:30" s="94" customFormat="1" ht="12" customHeight="1" x14ac:dyDescent="0.35">
      <c r="B59" s="209" t="s">
        <v>97</v>
      </c>
      <c r="C59" s="189">
        <v>14794</v>
      </c>
      <c r="D59" s="189">
        <v>9985</v>
      </c>
      <c r="E59" s="189">
        <v>19444</v>
      </c>
      <c r="F59" s="189">
        <v>40085</v>
      </c>
      <c r="G59" s="189">
        <v>52039</v>
      </c>
      <c r="H59" s="189">
        <f t="shared" ref="H59:N59" si="4">SUM(H42:H58)</f>
        <v>11164</v>
      </c>
      <c r="I59" s="189">
        <v>7252</v>
      </c>
      <c r="J59" s="189">
        <f t="shared" si="4"/>
        <v>2840</v>
      </c>
      <c r="K59" s="189">
        <f t="shared" si="4"/>
        <v>1761</v>
      </c>
      <c r="L59" s="189">
        <f t="shared" si="4"/>
        <v>455</v>
      </c>
      <c r="M59" s="189">
        <f t="shared" si="4"/>
        <v>159</v>
      </c>
      <c r="N59" s="189">
        <f t="shared" si="4"/>
        <v>159977</v>
      </c>
      <c r="O59" s="155"/>
      <c r="P59" s="155"/>
      <c r="Q59" s="155"/>
      <c r="R59" s="155"/>
      <c r="S59" s="155"/>
      <c r="T59" s="155"/>
      <c r="U59" s="155"/>
      <c r="V59" s="155"/>
      <c r="W59" s="155"/>
      <c r="X59" s="155"/>
      <c r="Y59" s="155"/>
      <c r="Z59" s="155"/>
      <c r="AA59" s="155"/>
      <c r="AB59" s="183"/>
      <c r="AC59" s="183"/>
      <c r="AD59" s="183"/>
    </row>
    <row r="60" spans="2:30" ht="12" customHeight="1" x14ac:dyDescent="0.35">
      <c r="B60" s="208" t="s">
        <v>142</v>
      </c>
      <c r="C60" s="191"/>
      <c r="D60" s="191"/>
      <c r="E60" s="191"/>
      <c r="F60" s="191"/>
      <c r="G60" s="191"/>
      <c r="H60" s="191"/>
      <c r="I60" s="191"/>
      <c r="J60" s="191"/>
      <c r="K60" s="191"/>
      <c r="L60" s="191"/>
      <c r="M60" s="191"/>
      <c r="N60" s="191"/>
      <c r="P60" s="155"/>
      <c r="Q60" s="155"/>
      <c r="R60" s="155"/>
      <c r="S60" s="155"/>
      <c r="T60" s="155"/>
      <c r="U60" s="155"/>
      <c r="V60" s="155"/>
      <c r="W60" s="155"/>
      <c r="X60" s="155"/>
      <c r="Y60" s="155"/>
      <c r="Z60" s="155"/>
      <c r="AA60" s="155"/>
      <c r="AB60" s="155"/>
      <c r="AC60" s="155"/>
    </row>
    <row r="61" spans="2:30" ht="12" customHeight="1" x14ac:dyDescent="0.35">
      <c r="B61" s="172" t="s">
        <v>143</v>
      </c>
      <c r="C61" s="192">
        <v>1301</v>
      </c>
      <c r="D61" s="192">
        <v>2210</v>
      </c>
      <c r="E61" s="192">
        <v>1556</v>
      </c>
      <c r="F61" s="192">
        <v>1344</v>
      </c>
      <c r="G61" s="192">
        <v>1796</v>
      </c>
      <c r="H61" s="192">
        <v>447</v>
      </c>
      <c r="I61" s="192">
        <v>339</v>
      </c>
      <c r="J61" s="192">
        <v>91</v>
      </c>
      <c r="K61" s="192">
        <v>71</v>
      </c>
      <c r="L61" s="192">
        <v>17</v>
      </c>
      <c r="M61" s="192">
        <v>22</v>
      </c>
      <c r="N61" s="192">
        <v>9194</v>
      </c>
      <c r="P61" s="155"/>
      <c r="Q61" s="155"/>
      <c r="R61" s="155"/>
      <c r="S61" s="155"/>
      <c r="T61" s="155"/>
      <c r="U61" s="155"/>
      <c r="V61" s="155"/>
      <c r="W61" s="155"/>
      <c r="X61" s="155"/>
      <c r="Y61" s="155"/>
      <c r="Z61" s="155"/>
      <c r="AA61" s="155"/>
      <c r="AB61" s="155"/>
      <c r="AC61" s="155"/>
    </row>
    <row r="62" spans="2:30" ht="12" customHeight="1" x14ac:dyDescent="0.35">
      <c r="B62" s="172" t="s">
        <v>144</v>
      </c>
      <c r="C62" s="197">
        <v>11009</v>
      </c>
      <c r="D62" s="197">
        <v>14571</v>
      </c>
      <c r="E62" s="197">
        <v>15056</v>
      </c>
      <c r="F62" s="197">
        <v>14863</v>
      </c>
      <c r="G62" s="197">
        <v>19449</v>
      </c>
      <c r="H62" s="197">
        <v>5123</v>
      </c>
      <c r="I62" s="197">
        <v>2812</v>
      </c>
      <c r="J62" s="197">
        <v>1791</v>
      </c>
      <c r="K62" s="197">
        <v>570</v>
      </c>
      <c r="L62" s="197">
        <v>149</v>
      </c>
      <c r="M62" s="197">
        <v>78</v>
      </c>
      <c r="N62" s="197">
        <v>85470</v>
      </c>
      <c r="P62" s="155"/>
      <c r="Q62" s="155"/>
      <c r="R62" s="155"/>
      <c r="S62" s="155"/>
      <c r="T62" s="155"/>
      <c r="U62" s="155"/>
      <c r="V62" s="155"/>
      <c r="W62" s="155"/>
      <c r="X62" s="155"/>
      <c r="Y62" s="155"/>
      <c r="Z62" s="155"/>
      <c r="AA62" s="155"/>
      <c r="AB62" s="155"/>
      <c r="AC62" s="155"/>
    </row>
    <row r="63" spans="2:30" ht="12" customHeight="1" x14ac:dyDescent="0.35">
      <c r="B63" s="172" t="s">
        <v>145</v>
      </c>
      <c r="C63" s="197">
        <v>12126</v>
      </c>
      <c r="D63" s="197">
        <v>6128</v>
      </c>
      <c r="E63" s="197">
        <v>8203</v>
      </c>
      <c r="F63" s="197">
        <v>13386</v>
      </c>
      <c r="G63" s="197">
        <v>20451</v>
      </c>
      <c r="H63" s="197">
        <v>5833</v>
      </c>
      <c r="I63" s="197">
        <v>3177</v>
      </c>
      <c r="J63" s="197">
        <v>1084</v>
      </c>
      <c r="K63" s="197">
        <v>481</v>
      </c>
      <c r="L63" s="197">
        <v>109</v>
      </c>
      <c r="M63" s="197">
        <v>17</v>
      </c>
      <c r="N63" s="197">
        <v>70996</v>
      </c>
      <c r="P63" s="155"/>
      <c r="Q63" s="155"/>
      <c r="R63" s="155"/>
      <c r="S63" s="155"/>
      <c r="T63" s="155"/>
      <c r="U63" s="155"/>
      <c r="V63" s="155"/>
      <c r="W63" s="155"/>
      <c r="X63" s="155"/>
      <c r="Y63" s="155"/>
      <c r="Z63" s="155"/>
      <c r="AA63" s="155"/>
      <c r="AB63" s="155"/>
      <c r="AC63" s="155"/>
    </row>
    <row r="64" spans="2:30" ht="12" customHeight="1" x14ac:dyDescent="0.35">
      <c r="B64" s="172" t="s">
        <v>146</v>
      </c>
      <c r="C64" s="198">
        <v>59</v>
      </c>
      <c r="D64" s="198">
        <v>0</v>
      </c>
      <c r="E64" s="198">
        <v>96</v>
      </c>
      <c r="F64" s="198">
        <v>434</v>
      </c>
      <c r="G64" s="198">
        <v>391</v>
      </c>
      <c r="H64" s="198">
        <v>16</v>
      </c>
      <c r="I64" s="198">
        <v>23</v>
      </c>
      <c r="J64" s="198">
        <v>64</v>
      </c>
      <c r="K64" s="198">
        <v>36</v>
      </c>
      <c r="L64" s="198">
        <v>19</v>
      </c>
      <c r="M64" s="198">
        <v>0</v>
      </c>
      <c r="N64" s="198">
        <v>1138</v>
      </c>
      <c r="P64" s="155"/>
      <c r="Q64" s="155"/>
      <c r="R64" s="155"/>
      <c r="S64" s="155"/>
      <c r="T64" s="155"/>
      <c r="U64" s="155"/>
      <c r="V64" s="155"/>
      <c r="W64" s="155"/>
      <c r="X64" s="155"/>
      <c r="Y64" s="155"/>
      <c r="Z64" s="155"/>
      <c r="AA64" s="155"/>
      <c r="AB64" s="155"/>
      <c r="AC64" s="155"/>
    </row>
    <row r="65" spans="2:29" s="187" customFormat="1" ht="12" customHeight="1" x14ac:dyDescent="0.35">
      <c r="B65" s="209" t="s">
        <v>97</v>
      </c>
      <c r="C65" s="199">
        <v>24495</v>
      </c>
      <c r="D65" s="199">
        <v>22909</v>
      </c>
      <c r="E65" s="199">
        <v>24912</v>
      </c>
      <c r="F65" s="199">
        <v>30027</v>
      </c>
      <c r="G65" s="199">
        <v>42087</v>
      </c>
      <c r="H65" s="199">
        <v>11419</v>
      </c>
      <c r="I65" s="199">
        <v>6350</v>
      </c>
      <c r="J65" s="199">
        <v>3030</v>
      </c>
      <c r="K65" s="199">
        <v>1158</v>
      </c>
      <c r="L65" s="199">
        <v>294</v>
      </c>
      <c r="M65" s="199">
        <v>117</v>
      </c>
      <c r="N65" s="199">
        <v>166798</v>
      </c>
      <c r="O65" s="97"/>
      <c r="P65" s="155"/>
      <c r="Q65" s="155"/>
      <c r="R65" s="155"/>
      <c r="S65" s="155"/>
      <c r="T65" s="155"/>
      <c r="U65" s="155"/>
      <c r="V65" s="155"/>
      <c r="W65" s="155"/>
      <c r="X65" s="155"/>
      <c r="Y65" s="155"/>
      <c r="Z65" s="155"/>
      <c r="AA65" s="155"/>
      <c r="AB65" s="155"/>
      <c r="AC65" s="155"/>
    </row>
    <row r="66" spans="2:29" ht="12" customHeight="1" x14ac:dyDescent="0.35">
      <c r="B66" s="208" t="s">
        <v>147</v>
      </c>
      <c r="C66" s="191"/>
      <c r="D66" s="191"/>
      <c r="E66" s="191"/>
      <c r="F66" s="191"/>
      <c r="G66" s="191"/>
      <c r="H66" s="191"/>
      <c r="I66" s="191"/>
      <c r="J66" s="191"/>
      <c r="K66" s="191"/>
      <c r="L66" s="191"/>
      <c r="M66" s="191"/>
      <c r="N66" s="191"/>
      <c r="P66" s="155"/>
      <c r="Q66" s="155"/>
      <c r="R66" s="155"/>
      <c r="S66" s="155"/>
      <c r="T66" s="155"/>
      <c r="U66" s="155"/>
      <c r="V66" s="155"/>
      <c r="W66" s="155"/>
      <c r="X66" s="155"/>
      <c r="Y66" s="155"/>
      <c r="Z66" s="155"/>
      <c r="AA66" s="155"/>
      <c r="AB66" s="155"/>
      <c r="AC66" s="155"/>
    </row>
    <row r="67" spans="2:29" ht="12" customHeight="1" x14ac:dyDescent="0.35">
      <c r="B67" s="172" t="s">
        <v>148</v>
      </c>
      <c r="C67" s="196">
        <v>985</v>
      </c>
      <c r="D67" s="196">
        <v>483</v>
      </c>
      <c r="E67" s="196">
        <v>307</v>
      </c>
      <c r="F67" s="196">
        <v>889</v>
      </c>
      <c r="G67" s="196">
        <v>677</v>
      </c>
      <c r="H67" s="196">
        <v>277</v>
      </c>
      <c r="I67" s="196">
        <v>285</v>
      </c>
      <c r="J67" s="196">
        <v>456</v>
      </c>
      <c r="K67" s="196">
        <v>44</v>
      </c>
      <c r="L67" s="196">
        <v>0</v>
      </c>
      <c r="M67" s="196">
        <v>24</v>
      </c>
      <c r="N67" s="196">
        <v>4427</v>
      </c>
      <c r="P67" s="155"/>
      <c r="Q67" s="155"/>
      <c r="R67" s="155"/>
      <c r="S67" s="155"/>
      <c r="T67" s="155"/>
      <c r="U67" s="155"/>
      <c r="V67" s="155"/>
      <c r="W67" s="155"/>
      <c r="X67" s="155"/>
      <c r="Y67" s="155"/>
      <c r="Z67" s="155"/>
      <c r="AA67" s="155"/>
      <c r="AB67" s="155"/>
      <c r="AC67" s="155"/>
    </row>
    <row r="68" spans="2:29" ht="12" customHeight="1" x14ac:dyDescent="0.35">
      <c r="B68" s="172" t="s">
        <v>149</v>
      </c>
      <c r="C68" s="196">
        <v>1435</v>
      </c>
      <c r="D68" s="196">
        <v>2331</v>
      </c>
      <c r="E68" s="196">
        <v>2730</v>
      </c>
      <c r="F68" s="196">
        <v>2262</v>
      </c>
      <c r="G68" s="196">
        <v>1511</v>
      </c>
      <c r="H68" s="196">
        <v>425</v>
      </c>
      <c r="I68" s="196">
        <v>1664</v>
      </c>
      <c r="J68" s="196">
        <v>442</v>
      </c>
      <c r="K68" s="196">
        <v>585</v>
      </c>
      <c r="L68" s="196">
        <v>140</v>
      </c>
      <c r="M68" s="196">
        <v>3</v>
      </c>
      <c r="N68" s="196">
        <v>13528</v>
      </c>
      <c r="P68" s="155"/>
      <c r="Q68" s="155"/>
      <c r="R68" s="155"/>
      <c r="S68" s="155"/>
      <c r="T68" s="155"/>
      <c r="U68" s="155"/>
      <c r="V68" s="155"/>
      <c r="W68" s="155"/>
      <c r="X68" s="155"/>
      <c r="Y68" s="155"/>
      <c r="Z68" s="155"/>
      <c r="AA68" s="155"/>
      <c r="AB68" s="155"/>
      <c r="AC68" s="155"/>
    </row>
    <row r="69" spans="2:29" ht="12" customHeight="1" x14ac:dyDescent="0.35">
      <c r="B69" s="172" t="s">
        <v>150</v>
      </c>
      <c r="C69" s="196">
        <v>922</v>
      </c>
      <c r="D69" s="196">
        <v>2533</v>
      </c>
      <c r="E69" s="196">
        <v>2501</v>
      </c>
      <c r="F69" s="196">
        <v>3212</v>
      </c>
      <c r="G69" s="196">
        <v>2249</v>
      </c>
      <c r="H69" s="196">
        <v>640</v>
      </c>
      <c r="I69" s="196">
        <v>821</v>
      </c>
      <c r="J69" s="196">
        <v>350</v>
      </c>
      <c r="K69" s="196">
        <v>196</v>
      </c>
      <c r="L69" s="196">
        <v>42</v>
      </c>
      <c r="M69" s="196">
        <v>1</v>
      </c>
      <c r="N69" s="196">
        <v>13467</v>
      </c>
      <c r="P69" s="155"/>
      <c r="Q69" s="155"/>
      <c r="R69" s="155"/>
      <c r="S69" s="155"/>
      <c r="T69" s="155"/>
      <c r="U69" s="155"/>
      <c r="V69" s="155"/>
      <c r="W69" s="155"/>
      <c r="X69" s="155"/>
      <c r="Y69" s="155"/>
      <c r="Z69" s="155"/>
      <c r="AA69" s="155"/>
      <c r="AB69" s="155"/>
      <c r="AC69" s="155"/>
    </row>
    <row r="70" spans="2:29" s="187" customFormat="1" ht="12" customHeight="1" x14ac:dyDescent="0.35">
      <c r="B70" s="209" t="s">
        <v>97</v>
      </c>
      <c r="C70" s="189">
        <f>SUM(C67:C69)</f>
        <v>3342</v>
      </c>
      <c r="D70" s="189">
        <f t="shared" ref="D70:N70" si="5">SUM(D67:D69)</f>
        <v>5347</v>
      </c>
      <c r="E70" s="189">
        <f t="shared" si="5"/>
        <v>5538</v>
      </c>
      <c r="F70" s="189">
        <f t="shared" si="5"/>
        <v>6363</v>
      </c>
      <c r="G70" s="189">
        <f t="shared" si="5"/>
        <v>4437</v>
      </c>
      <c r="H70" s="189">
        <f t="shared" si="5"/>
        <v>1342</v>
      </c>
      <c r="I70" s="189">
        <f t="shared" si="5"/>
        <v>2770</v>
      </c>
      <c r="J70" s="189">
        <f t="shared" si="5"/>
        <v>1248</v>
      </c>
      <c r="K70" s="189">
        <f t="shared" si="5"/>
        <v>825</v>
      </c>
      <c r="L70" s="189">
        <f t="shared" si="5"/>
        <v>182</v>
      </c>
      <c r="M70" s="189">
        <f t="shared" si="5"/>
        <v>28</v>
      </c>
      <c r="N70" s="189">
        <f t="shared" si="5"/>
        <v>31422</v>
      </c>
      <c r="O70" s="97"/>
      <c r="P70" s="155"/>
      <c r="Q70" s="155"/>
      <c r="R70" s="155"/>
      <c r="S70" s="155"/>
      <c r="T70" s="155"/>
      <c r="U70" s="155"/>
      <c r="V70" s="155"/>
      <c r="W70" s="155"/>
      <c r="X70" s="155"/>
      <c r="Y70" s="155"/>
      <c r="Z70" s="155"/>
      <c r="AA70" s="155"/>
      <c r="AB70" s="155"/>
      <c r="AC70" s="155"/>
    </row>
    <row r="71" spans="2:29" ht="12" customHeight="1" x14ac:dyDescent="0.35">
      <c r="B71" s="208" t="s">
        <v>151</v>
      </c>
      <c r="C71" s="191"/>
      <c r="D71" s="191"/>
      <c r="E71" s="191"/>
      <c r="F71" s="191"/>
      <c r="G71" s="191"/>
      <c r="H71" s="191"/>
      <c r="I71" s="191"/>
      <c r="J71" s="191"/>
      <c r="K71" s="191"/>
      <c r="L71" s="191"/>
      <c r="M71" s="191"/>
      <c r="N71" s="191"/>
      <c r="P71" s="155"/>
      <c r="Q71" s="155"/>
      <c r="R71" s="155"/>
      <c r="S71" s="155"/>
      <c r="T71" s="155"/>
      <c r="U71" s="155"/>
      <c r="V71" s="155"/>
      <c r="W71" s="155"/>
      <c r="X71" s="155"/>
      <c r="Y71" s="155"/>
      <c r="Z71" s="155"/>
      <c r="AA71" s="155"/>
      <c r="AB71" s="155"/>
      <c r="AC71" s="155"/>
    </row>
    <row r="72" spans="2:29" ht="12" customHeight="1" x14ac:dyDescent="0.35">
      <c r="B72" s="172" t="s">
        <v>152</v>
      </c>
      <c r="C72" s="196">
        <v>2908.9</v>
      </c>
      <c r="D72" s="196">
        <v>3137.4</v>
      </c>
      <c r="E72" s="196">
        <v>7675.3</v>
      </c>
      <c r="F72" s="196">
        <v>9918.5</v>
      </c>
      <c r="G72" s="196">
        <v>7351.2</v>
      </c>
      <c r="H72" s="196">
        <v>2810.2</v>
      </c>
      <c r="I72" s="196">
        <v>1705</v>
      </c>
      <c r="J72" s="196">
        <v>881</v>
      </c>
      <c r="K72" s="196">
        <v>327</v>
      </c>
      <c r="L72" s="196">
        <v>135.80000000000001</v>
      </c>
      <c r="M72" s="196">
        <v>104</v>
      </c>
      <c r="N72" s="196">
        <v>36954</v>
      </c>
    </row>
    <row r="73" spans="2:29" ht="12" customHeight="1" x14ac:dyDescent="0.35">
      <c r="B73" s="172" t="s">
        <v>153</v>
      </c>
      <c r="C73" s="196">
        <v>756.3</v>
      </c>
      <c r="D73" s="196">
        <v>590.6</v>
      </c>
      <c r="E73" s="196">
        <v>949.8</v>
      </c>
      <c r="F73" s="196">
        <v>1753.4</v>
      </c>
      <c r="G73" s="196">
        <v>3413</v>
      </c>
      <c r="H73" s="196">
        <v>383.4</v>
      </c>
      <c r="I73" s="196">
        <v>179.7</v>
      </c>
      <c r="J73" s="196">
        <v>78.8</v>
      </c>
      <c r="K73" s="196">
        <v>126.6</v>
      </c>
      <c r="L73" s="196">
        <v>71</v>
      </c>
      <c r="M73" s="196">
        <v>2</v>
      </c>
      <c r="N73" s="196">
        <v>8304.6</v>
      </c>
    </row>
    <row r="74" spans="2:29" ht="12" customHeight="1" x14ac:dyDescent="0.35">
      <c r="B74" s="172" t="s">
        <v>154</v>
      </c>
      <c r="C74" s="196">
        <v>589.4</v>
      </c>
      <c r="D74" s="196">
        <v>278.60000000000002</v>
      </c>
      <c r="E74" s="196">
        <v>914.9</v>
      </c>
      <c r="F74" s="196">
        <v>2198</v>
      </c>
      <c r="G74" s="196">
        <v>4558.5</v>
      </c>
      <c r="H74" s="196">
        <v>608.70000000000005</v>
      </c>
      <c r="I74" s="196">
        <v>531.1</v>
      </c>
      <c r="J74" s="196">
        <v>171.5</v>
      </c>
      <c r="K74" s="196">
        <v>75.3</v>
      </c>
      <c r="L74" s="196">
        <v>5</v>
      </c>
      <c r="M74" s="196">
        <v>39</v>
      </c>
      <c r="N74" s="196">
        <v>9970</v>
      </c>
    </row>
    <row r="75" spans="2:29" ht="12" customHeight="1" x14ac:dyDescent="0.35">
      <c r="B75" s="172" t="s">
        <v>155</v>
      </c>
      <c r="C75" s="196">
        <v>927.2</v>
      </c>
      <c r="D75" s="196">
        <v>523.6</v>
      </c>
      <c r="E75" s="196">
        <v>699.4</v>
      </c>
      <c r="F75" s="196">
        <v>1922</v>
      </c>
      <c r="G75" s="196">
        <v>2909.9</v>
      </c>
      <c r="H75" s="196">
        <v>1748.1</v>
      </c>
      <c r="I75" s="196">
        <v>628.20000000000005</v>
      </c>
      <c r="J75" s="196">
        <v>203.4</v>
      </c>
      <c r="K75" s="196">
        <v>208.9</v>
      </c>
      <c r="L75" s="196">
        <v>49.8</v>
      </c>
      <c r="M75" s="196">
        <v>28</v>
      </c>
      <c r="N75" s="196">
        <v>9848.5</v>
      </c>
    </row>
    <row r="76" spans="2:29" ht="12" customHeight="1" x14ac:dyDescent="0.35">
      <c r="B76" s="172" t="s">
        <v>156</v>
      </c>
      <c r="C76" s="196">
        <v>438</v>
      </c>
      <c r="D76" s="196">
        <v>280.89999999999998</v>
      </c>
      <c r="E76" s="196">
        <v>381</v>
      </c>
      <c r="F76" s="196">
        <v>825</v>
      </c>
      <c r="G76" s="196">
        <v>649</v>
      </c>
      <c r="H76" s="196">
        <v>228</v>
      </c>
      <c r="I76" s="196">
        <v>242</v>
      </c>
      <c r="J76" s="196">
        <v>47</v>
      </c>
      <c r="K76" s="196">
        <v>110</v>
      </c>
      <c r="L76" s="196">
        <v>46</v>
      </c>
      <c r="M76" s="196">
        <v>26</v>
      </c>
      <c r="N76" s="196">
        <v>3272.9</v>
      </c>
    </row>
    <row r="77" spans="2:29" ht="12" customHeight="1" x14ac:dyDescent="0.35">
      <c r="B77" s="172" t="s">
        <v>157</v>
      </c>
      <c r="C77" s="196">
        <v>683.6</v>
      </c>
      <c r="D77" s="196">
        <v>553</v>
      </c>
      <c r="E77" s="196">
        <v>2987</v>
      </c>
      <c r="F77" s="196">
        <v>2482.4</v>
      </c>
      <c r="G77" s="196">
        <v>2297</v>
      </c>
      <c r="H77" s="196">
        <v>1647</v>
      </c>
      <c r="I77" s="196">
        <v>444</v>
      </c>
      <c r="J77" s="196">
        <v>439</v>
      </c>
      <c r="K77" s="196">
        <v>293.60000000000002</v>
      </c>
      <c r="L77" s="196">
        <v>28</v>
      </c>
      <c r="M77" s="196">
        <v>41</v>
      </c>
      <c r="N77" s="196">
        <v>11895.6</v>
      </c>
    </row>
    <row r="78" spans="2:29" ht="12" customHeight="1" x14ac:dyDescent="0.35">
      <c r="B78" s="172" t="s">
        <v>158</v>
      </c>
      <c r="C78" s="196">
        <v>152.30000000000001</v>
      </c>
      <c r="D78" s="196">
        <v>313</v>
      </c>
      <c r="E78" s="196">
        <v>566</v>
      </c>
      <c r="F78" s="196">
        <v>883.5</v>
      </c>
      <c r="G78" s="196">
        <v>1734</v>
      </c>
      <c r="H78" s="196">
        <v>256</v>
      </c>
      <c r="I78" s="196">
        <v>299</v>
      </c>
      <c r="J78" s="196">
        <v>190</v>
      </c>
      <c r="K78" s="196">
        <v>247.3</v>
      </c>
      <c r="L78" s="196">
        <v>127.4</v>
      </c>
      <c r="M78" s="196">
        <v>92</v>
      </c>
      <c r="N78" s="196">
        <v>4860.5</v>
      </c>
      <c r="O78" s="187"/>
      <c r="P78" s="187"/>
      <c r="Q78" s="187"/>
      <c r="R78" s="187"/>
      <c r="S78" s="187"/>
      <c r="T78" s="187"/>
      <c r="U78" s="187"/>
      <c r="V78" s="187"/>
      <c r="W78" s="187"/>
      <c r="X78" s="187"/>
      <c r="Y78" s="187"/>
      <c r="Z78" s="187"/>
      <c r="AA78" s="187"/>
      <c r="AB78" s="187"/>
    </row>
    <row r="79" spans="2:29" ht="12" customHeight="1" x14ac:dyDescent="0.35">
      <c r="B79" s="172" t="s">
        <v>159</v>
      </c>
      <c r="C79" s="196">
        <v>982</v>
      </c>
      <c r="D79" s="196">
        <v>649</v>
      </c>
      <c r="E79" s="196">
        <v>954</v>
      </c>
      <c r="F79" s="196">
        <v>5176</v>
      </c>
      <c r="G79" s="196">
        <v>2117</v>
      </c>
      <c r="H79" s="196">
        <v>750.5</v>
      </c>
      <c r="I79" s="196">
        <v>877</v>
      </c>
      <c r="J79" s="196">
        <v>129</v>
      </c>
      <c r="K79" s="196">
        <v>48</v>
      </c>
      <c r="L79" s="196">
        <v>44</v>
      </c>
      <c r="M79" s="196">
        <v>27</v>
      </c>
      <c r="N79" s="196">
        <v>11753.5</v>
      </c>
      <c r="O79" s="187"/>
      <c r="P79" s="187"/>
      <c r="Q79" s="187"/>
      <c r="R79" s="187"/>
      <c r="S79" s="187"/>
      <c r="T79" s="187"/>
      <c r="U79" s="187"/>
      <c r="V79" s="187"/>
      <c r="W79" s="187"/>
      <c r="X79" s="187"/>
      <c r="Y79" s="187"/>
      <c r="Z79" s="187"/>
      <c r="AA79" s="187"/>
      <c r="AB79" s="187"/>
    </row>
    <row r="80" spans="2:29" s="187" customFormat="1" ht="12" customHeight="1" x14ac:dyDescent="0.35">
      <c r="B80" s="209" t="s">
        <v>97</v>
      </c>
      <c r="C80" s="189">
        <f>SUM(C72:C79)</f>
        <v>7437.7</v>
      </c>
      <c r="D80" s="189">
        <f t="shared" ref="D80:N80" si="6">SUM(D72:D79)</f>
        <v>6326.0999999999995</v>
      </c>
      <c r="E80" s="189">
        <f t="shared" si="6"/>
        <v>15127.4</v>
      </c>
      <c r="F80" s="189">
        <f t="shared" si="6"/>
        <v>25158.800000000003</v>
      </c>
      <c r="G80" s="189">
        <f t="shared" si="6"/>
        <v>25029.600000000002</v>
      </c>
      <c r="H80" s="189">
        <f t="shared" si="6"/>
        <v>8431.9</v>
      </c>
      <c r="I80" s="189">
        <f t="shared" si="6"/>
        <v>4906</v>
      </c>
      <c r="J80" s="189">
        <f t="shared" si="6"/>
        <v>2139.6999999999998</v>
      </c>
      <c r="K80" s="189">
        <f t="shared" si="6"/>
        <v>1436.7</v>
      </c>
      <c r="L80" s="189">
        <f t="shared" si="6"/>
        <v>507</v>
      </c>
      <c r="M80" s="189">
        <f t="shared" si="6"/>
        <v>359</v>
      </c>
      <c r="N80" s="189">
        <f t="shared" si="6"/>
        <v>96859.6</v>
      </c>
    </row>
    <row r="81" spans="2:28" ht="12" customHeight="1" x14ac:dyDescent="0.35">
      <c r="B81" s="208" t="s">
        <v>160</v>
      </c>
      <c r="C81" s="191"/>
      <c r="D81" s="191"/>
      <c r="E81" s="191"/>
      <c r="F81" s="191"/>
      <c r="G81" s="191"/>
      <c r="H81" s="191"/>
      <c r="I81" s="191"/>
      <c r="J81" s="191"/>
      <c r="K81" s="191"/>
      <c r="L81" s="191"/>
      <c r="M81" s="191"/>
      <c r="N81" s="191"/>
      <c r="O81" s="187"/>
      <c r="P81" s="187"/>
      <c r="Q81" s="187"/>
      <c r="R81" s="187"/>
      <c r="S81" s="187"/>
      <c r="T81" s="187"/>
      <c r="U81" s="187"/>
      <c r="V81" s="187"/>
      <c r="W81" s="187"/>
      <c r="X81" s="187"/>
      <c r="Y81" s="187"/>
      <c r="Z81" s="187"/>
      <c r="AA81" s="187"/>
      <c r="AB81" s="187"/>
    </row>
    <row r="82" spans="2:28" ht="12" customHeight="1" x14ac:dyDescent="0.35">
      <c r="B82" s="172" t="s">
        <v>161</v>
      </c>
      <c r="C82" s="197">
        <v>1652</v>
      </c>
      <c r="D82" s="197">
        <v>838</v>
      </c>
      <c r="E82" s="197">
        <v>3028</v>
      </c>
      <c r="F82" s="197">
        <v>7534</v>
      </c>
      <c r="G82" s="197">
        <v>3323</v>
      </c>
      <c r="H82" s="197">
        <v>1318</v>
      </c>
      <c r="I82" s="197">
        <v>841</v>
      </c>
      <c r="J82" s="197">
        <v>294</v>
      </c>
      <c r="K82" s="197">
        <v>137</v>
      </c>
      <c r="L82" s="197">
        <v>46</v>
      </c>
      <c r="M82" s="197">
        <v>20</v>
      </c>
      <c r="N82" s="197">
        <v>19030</v>
      </c>
      <c r="O82" s="187"/>
      <c r="P82" s="187"/>
      <c r="Q82" s="187"/>
      <c r="R82" s="187"/>
      <c r="S82" s="187"/>
      <c r="T82" s="187"/>
      <c r="U82" s="187"/>
      <c r="V82" s="187"/>
      <c r="W82" s="187"/>
      <c r="X82" s="187"/>
      <c r="Y82" s="187"/>
      <c r="Z82" s="187"/>
      <c r="AA82" s="187"/>
      <c r="AB82" s="187"/>
    </row>
    <row r="83" spans="2:28" ht="12" customHeight="1" x14ac:dyDescent="0.35">
      <c r="B83" s="172" t="s">
        <v>162</v>
      </c>
      <c r="C83" s="197">
        <v>4500</v>
      </c>
      <c r="D83" s="197">
        <v>1338</v>
      </c>
      <c r="E83" s="197">
        <v>769</v>
      </c>
      <c r="F83" s="197">
        <v>1716</v>
      </c>
      <c r="G83" s="197">
        <v>3674</v>
      </c>
      <c r="H83" s="197">
        <v>1151</v>
      </c>
      <c r="I83" s="197">
        <v>1353</v>
      </c>
      <c r="J83" s="197">
        <v>312</v>
      </c>
      <c r="K83" s="197">
        <v>90</v>
      </c>
      <c r="L83" s="197">
        <v>18</v>
      </c>
      <c r="M83" s="197">
        <v>60</v>
      </c>
      <c r="N83" s="197">
        <v>14981</v>
      </c>
      <c r="O83" s="187"/>
      <c r="P83" s="187"/>
      <c r="Q83" s="187"/>
      <c r="R83" s="187"/>
      <c r="S83" s="187"/>
      <c r="T83" s="187"/>
      <c r="U83" s="187"/>
      <c r="V83" s="187"/>
      <c r="W83" s="187"/>
      <c r="X83" s="187"/>
      <c r="Y83" s="187"/>
      <c r="Z83" s="187"/>
      <c r="AA83" s="187"/>
      <c r="AB83" s="187"/>
    </row>
    <row r="84" spans="2:28" ht="12" customHeight="1" x14ac:dyDescent="0.35">
      <c r="B84" s="172" t="s">
        <v>163</v>
      </c>
      <c r="C84" s="197">
        <v>0</v>
      </c>
      <c r="D84" s="197">
        <v>3</v>
      </c>
      <c r="E84" s="197">
        <v>27</v>
      </c>
      <c r="F84" s="197">
        <v>71</v>
      </c>
      <c r="G84" s="197">
        <v>180</v>
      </c>
      <c r="H84" s="197">
        <v>189</v>
      </c>
      <c r="I84" s="197">
        <v>123</v>
      </c>
      <c r="J84" s="197">
        <v>103</v>
      </c>
      <c r="K84" s="197">
        <v>7</v>
      </c>
      <c r="L84" s="197">
        <v>28</v>
      </c>
      <c r="M84" s="197">
        <v>7</v>
      </c>
      <c r="N84" s="197">
        <v>738</v>
      </c>
      <c r="O84" s="187"/>
      <c r="P84" s="187"/>
      <c r="Q84" s="187"/>
      <c r="R84" s="187"/>
      <c r="S84" s="187"/>
      <c r="T84" s="187"/>
      <c r="U84" s="187"/>
      <c r="V84" s="187"/>
      <c r="W84" s="187"/>
      <c r="X84" s="187"/>
      <c r="Y84" s="187"/>
      <c r="Z84" s="187"/>
      <c r="AA84" s="187"/>
      <c r="AB84" s="187"/>
    </row>
    <row r="85" spans="2:28" ht="12" customHeight="1" x14ac:dyDescent="0.35">
      <c r="B85" s="172" t="s">
        <v>164</v>
      </c>
      <c r="C85" s="197">
        <v>380</v>
      </c>
      <c r="D85" s="197">
        <v>202</v>
      </c>
      <c r="E85" s="197">
        <v>874</v>
      </c>
      <c r="F85" s="197">
        <v>2611</v>
      </c>
      <c r="G85" s="197">
        <v>1628</v>
      </c>
      <c r="H85" s="197">
        <v>256</v>
      </c>
      <c r="I85" s="197">
        <v>429</v>
      </c>
      <c r="J85" s="197">
        <v>392</v>
      </c>
      <c r="K85" s="197">
        <v>492</v>
      </c>
      <c r="L85" s="197">
        <v>96</v>
      </c>
      <c r="M85" s="197">
        <v>84</v>
      </c>
      <c r="N85" s="197">
        <v>7444</v>
      </c>
      <c r="O85" s="187"/>
      <c r="P85" s="187"/>
      <c r="Q85" s="187"/>
      <c r="R85" s="187"/>
      <c r="S85" s="187"/>
      <c r="T85" s="187"/>
      <c r="U85" s="187"/>
      <c r="V85" s="187"/>
      <c r="W85" s="187"/>
      <c r="X85" s="187"/>
      <c r="Y85" s="187"/>
      <c r="Z85" s="187"/>
      <c r="AA85" s="187"/>
      <c r="AB85" s="187"/>
    </row>
    <row r="86" spans="2:28" ht="12" customHeight="1" x14ac:dyDescent="0.35">
      <c r="B86" s="172" t="s">
        <v>165</v>
      </c>
      <c r="C86" s="197">
        <v>8952</v>
      </c>
      <c r="D86" s="197">
        <v>8317</v>
      </c>
      <c r="E86" s="197">
        <v>14338</v>
      </c>
      <c r="F86" s="197">
        <v>22686</v>
      </c>
      <c r="G86" s="197">
        <v>18275</v>
      </c>
      <c r="H86" s="197">
        <v>4646</v>
      </c>
      <c r="I86" s="197">
        <v>3446</v>
      </c>
      <c r="J86" s="197">
        <v>1118</v>
      </c>
      <c r="K86" s="197">
        <v>344</v>
      </c>
      <c r="L86" s="197">
        <v>95</v>
      </c>
      <c r="M86" s="197">
        <v>97</v>
      </c>
      <c r="N86" s="197">
        <v>82314</v>
      </c>
      <c r="O86" s="187"/>
      <c r="P86" s="187"/>
      <c r="Q86" s="187"/>
      <c r="R86" s="187"/>
      <c r="S86" s="187"/>
      <c r="T86" s="187"/>
      <c r="U86" s="187"/>
      <c r="V86" s="187"/>
      <c r="W86" s="187"/>
      <c r="X86" s="187"/>
      <c r="Y86" s="187"/>
      <c r="Z86" s="187"/>
      <c r="AA86" s="187"/>
      <c r="AB86" s="187"/>
    </row>
    <row r="87" spans="2:28" ht="12" customHeight="1" x14ac:dyDescent="0.35">
      <c r="B87" s="172" t="s">
        <v>166</v>
      </c>
      <c r="C87" s="197">
        <v>0</v>
      </c>
      <c r="D87" s="197">
        <v>108</v>
      </c>
      <c r="E87" s="197">
        <v>97</v>
      </c>
      <c r="F87" s="197">
        <v>2535</v>
      </c>
      <c r="G87" s="197">
        <v>1298</v>
      </c>
      <c r="H87" s="197">
        <v>118</v>
      </c>
      <c r="I87" s="197">
        <v>57</v>
      </c>
      <c r="J87" s="197">
        <v>44</v>
      </c>
      <c r="K87" s="197">
        <v>47</v>
      </c>
      <c r="L87" s="197">
        <v>15</v>
      </c>
      <c r="M87" s="197">
        <v>0</v>
      </c>
      <c r="N87" s="197">
        <v>4319</v>
      </c>
      <c r="O87" s="187"/>
      <c r="P87" s="187"/>
      <c r="Q87" s="187"/>
      <c r="R87" s="187"/>
      <c r="S87" s="187"/>
      <c r="T87" s="187"/>
      <c r="U87" s="187"/>
      <c r="V87" s="187"/>
      <c r="W87" s="187"/>
      <c r="X87" s="187"/>
      <c r="Y87" s="187"/>
      <c r="Z87" s="187"/>
      <c r="AA87" s="187"/>
      <c r="AB87" s="187"/>
    </row>
    <row r="88" spans="2:28" ht="12" customHeight="1" x14ac:dyDescent="0.35">
      <c r="B88" s="172" t="s">
        <v>167</v>
      </c>
      <c r="C88" s="197">
        <v>8375</v>
      </c>
      <c r="D88" s="197">
        <v>6003</v>
      </c>
      <c r="E88" s="197">
        <v>15204</v>
      </c>
      <c r="F88" s="197">
        <v>24188</v>
      </c>
      <c r="G88" s="197">
        <v>15303</v>
      </c>
      <c r="H88" s="197">
        <v>3383</v>
      </c>
      <c r="I88" s="197">
        <v>2620</v>
      </c>
      <c r="J88" s="197">
        <v>1435</v>
      </c>
      <c r="K88" s="197">
        <v>550</v>
      </c>
      <c r="L88" s="197">
        <v>42</v>
      </c>
      <c r="M88" s="197">
        <v>18</v>
      </c>
      <c r="N88" s="197">
        <v>77121</v>
      </c>
      <c r="O88" s="187"/>
      <c r="P88" s="187"/>
      <c r="Q88" s="187"/>
      <c r="R88" s="187"/>
      <c r="S88" s="187"/>
      <c r="T88" s="187"/>
      <c r="U88" s="187"/>
      <c r="V88" s="187"/>
      <c r="W88" s="187"/>
      <c r="X88" s="187"/>
      <c r="Y88" s="187"/>
      <c r="Z88" s="187"/>
      <c r="AA88" s="187"/>
      <c r="AB88" s="187"/>
    </row>
    <row r="89" spans="2:28" ht="12" customHeight="1" x14ac:dyDescent="0.35">
      <c r="B89" s="172" t="s">
        <v>168</v>
      </c>
      <c r="C89" s="197">
        <v>0</v>
      </c>
      <c r="D89" s="197">
        <v>3</v>
      </c>
      <c r="E89" s="197">
        <v>12</v>
      </c>
      <c r="F89" s="197">
        <v>25</v>
      </c>
      <c r="G89" s="197">
        <v>102</v>
      </c>
      <c r="H89" s="197">
        <v>20</v>
      </c>
      <c r="I89" s="197">
        <v>8</v>
      </c>
      <c r="J89" s="197">
        <v>9</v>
      </c>
      <c r="K89" s="197">
        <v>0</v>
      </c>
      <c r="L89" s="197">
        <v>0</v>
      </c>
      <c r="M89" s="197">
        <v>0</v>
      </c>
      <c r="N89" s="197">
        <v>179</v>
      </c>
      <c r="O89" s="187"/>
      <c r="P89" s="187"/>
      <c r="Q89" s="187"/>
      <c r="R89" s="187"/>
      <c r="S89" s="187"/>
      <c r="T89" s="187"/>
      <c r="U89" s="187"/>
      <c r="V89" s="187"/>
      <c r="W89" s="187"/>
      <c r="X89" s="187"/>
      <c r="Y89" s="187"/>
      <c r="Z89" s="187"/>
      <c r="AA89" s="187"/>
      <c r="AB89" s="187"/>
    </row>
    <row r="90" spans="2:28" s="187" customFormat="1" ht="12" customHeight="1" x14ac:dyDescent="0.35">
      <c r="B90" s="209" t="s">
        <v>97</v>
      </c>
      <c r="C90" s="189">
        <f>SUM(C82:C89)</f>
        <v>23859</v>
      </c>
      <c r="D90" s="189">
        <f t="shared" ref="D90:N90" si="7">SUM(D82:D89)</f>
        <v>16812</v>
      </c>
      <c r="E90" s="189">
        <v>34348</v>
      </c>
      <c r="F90" s="189">
        <f t="shared" si="7"/>
        <v>61366</v>
      </c>
      <c r="G90" s="189">
        <v>43782</v>
      </c>
      <c r="H90" s="189">
        <v>11082</v>
      </c>
      <c r="I90" s="189">
        <f t="shared" si="7"/>
        <v>8877</v>
      </c>
      <c r="J90" s="189">
        <f t="shared" si="7"/>
        <v>3707</v>
      </c>
      <c r="K90" s="189">
        <f t="shared" si="7"/>
        <v>1667</v>
      </c>
      <c r="L90" s="189">
        <f t="shared" si="7"/>
        <v>340</v>
      </c>
      <c r="M90" s="189">
        <f t="shared" si="7"/>
        <v>286</v>
      </c>
      <c r="N90" s="189">
        <f t="shared" si="7"/>
        <v>206126</v>
      </c>
    </row>
    <row r="91" spans="2:28" s="187" customFormat="1" ht="6.75" customHeight="1" x14ac:dyDescent="0.35">
      <c r="B91" s="209"/>
      <c r="C91" s="195"/>
      <c r="D91" s="195"/>
      <c r="E91" s="195"/>
      <c r="F91" s="195"/>
      <c r="G91" s="195"/>
      <c r="H91" s="195"/>
      <c r="I91" s="195"/>
      <c r="J91" s="195"/>
      <c r="K91" s="195"/>
      <c r="L91" s="195"/>
      <c r="M91" s="195"/>
      <c r="N91" s="195"/>
    </row>
    <row r="92" spans="2:28" s="183" customFormat="1" ht="14.25" customHeight="1" x14ac:dyDescent="0.35">
      <c r="B92" s="211" t="s">
        <v>141</v>
      </c>
      <c r="C92" s="189">
        <v>185863</v>
      </c>
      <c r="D92" s="189">
        <v>129452</v>
      </c>
      <c r="E92" s="189">
        <v>184947</v>
      </c>
      <c r="F92" s="189">
        <v>266950</v>
      </c>
      <c r="G92" s="189">
        <v>264437</v>
      </c>
      <c r="H92" s="189">
        <v>99342</v>
      </c>
      <c r="I92" s="189">
        <v>49057</v>
      </c>
      <c r="J92" s="189">
        <v>14220</v>
      </c>
      <c r="K92" s="189">
        <v>6466</v>
      </c>
      <c r="L92" s="189">
        <v>1761</v>
      </c>
      <c r="M92" s="189">
        <v>1046</v>
      </c>
      <c r="N92" s="189">
        <v>1203541</v>
      </c>
      <c r="O92" s="155"/>
      <c r="P92" s="155"/>
      <c r="Q92" s="155"/>
      <c r="R92" s="155"/>
      <c r="S92" s="155"/>
      <c r="T92" s="155"/>
      <c r="U92" s="155"/>
      <c r="V92" s="155"/>
      <c r="W92" s="155"/>
      <c r="X92" s="155"/>
      <c r="Y92" s="155"/>
      <c r="Z92" s="155"/>
      <c r="AA92" s="155"/>
    </row>
    <row r="93" spans="2:28" s="187" customFormat="1" ht="14.25" customHeight="1" x14ac:dyDescent="0.35">
      <c r="B93" s="211" t="s">
        <v>169</v>
      </c>
      <c r="C93" s="212" t="s">
        <v>260</v>
      </c>
      <c r="D93" s="212" t="s">
        <v>261</v>
      </c>
      <c r="E93" s="212" t="s">
        <v>262</v>
      </c>
      <c r="F93" s="212" t="s">
        <v>263</v>
      </c>
      <c r="G93" s="212" t="s">
        <v>264</v>
      </c>
      <c r="H93" s="212" t="s">
        <v>265</v>
      </c>
      <c r="I93" s="212" t="s">
        <v>266</v>
      </c>
      <c r="J93" s="212" t="s">
        <v>267</v>
      </c>
      <c r="K93" s="212" t="s">
        <v>268</v>
      </c>
      <c r="L93" s="212" t="s">
        <v>269</v>
      </c>
      <c r="M93" s="212">
        <v>790</v>
      </c>
      <c r="N93" s="212" t="s">
        <v>270</v>
      </c>
      <c r="O93" s="193"/>
    </row>
    <row r="94" spans="2:28" s="187" customFormat="1" ht="10.5" customHeight="1" x14ac:dyDescent="0.35">
      <c r="B94" s="208"/>
      <c r="C94" s="208"/>
      <c r="D94" s="208"/>
      <c r="E94" s="208"/>
      <c r="F94" s="208"/>
      <c r="G94" s="208"/>
      <c r="H94" s="208"/>
      <c r="I94" s="208"/>
      <c r="J94" s="208"/>
      <c r="K94" s="208"/>
      <c r="L94" s="208"/>
      <c r="M94" s="208"/>
      <c r="N94" s="208"/>
    </row>
    <row r="95" spans="2:28" s="187" customFormat="1" ht="14.25" customHeight="1" x14ac:dyDescent="0.35">
      <c r="B95" s="211" t="s">
        <v>42</v>
      </c>
      <c r="C95" s="212" t="s">
        <v>271</v>
      </c>
      <c r="D95" s="212" t="s">
        <v>272</v>
      </c>
      <c r="E95" s="212" t="s">
        <v>273</v>
      </c>
      <c r="F95" s="212" t="s">
        <v>274</v>
      </c>
      <c r="G95" s="212" t="s">
        <v>275</v>
      </c>
      <c r="H95" s="212" t="s">
        <v>276</v>
      </c>
      <c r="I95" s="212" t="s">
        <v>277</v>
      </c>
      <c r="J95" s="212" t="s">
        <v>278</v>
      </c>
      <c r="K95" s="212" t="s">
        <v>279</v>
      </c>
      <c r="L95" s="212" t="s">
        <v>280</v>
      </c>
      <c r="M95" s="212" t="s">
        <v>281</v>
      </c>
      <c r="N95" s="212" t="s">
        <v>282</v>
      </c>
    </row>
    <row r="96" spans="2:28" s="187" customFormat="1" ht="12.75" customHeight="1" x14ac:dyDescent="0.35">
      <c r="B96" s="200"/>
      <c r="C96" s="190"/>
      <c r="D96" s="190"/>
      <c r="E96" s="190"/>
      <c r="F96" s="190"/>
      <c r="G96" s="190"/>
      <c r="H96" s="190"/>
      <c r="I96" s="190"/>
      <c r="J96" s="190"/>
      <c r="K96" s="190"/>
      <c r="L96" s="190"/>
      <c r="M96" s="190"/>
      <c r="N96" s="190"/>
    </row>
    <row r="97" spans="2:16" s="187" customFormat="1" ht="12.75" customHeight="1" x14ac:dyDescent="0.35">
      <c r="B97" s="201" t="s">
        <v>18</v>
      </c>
      <c r="C97" s="202"/>
      <c r="D97" s="202"/>
      <c r="E97" s="202"/>
      <c r="F97" s="202"/>
      <c r="G97" s="202"/>
      <c r="H97" s="203"/>
      <c r="I97" s="203"/>
      <c r="J97" s="203"/>
      <c r="K97" s="203"/>
      <c r="L97" s="203"/>
      <c r="M97" s="203"/>
      <c r="N97" s="203"/>
      <c r="O97" s="204"/>
    </row>
    <row r="98" spans="2:16" s="187" customFormat="1" ht="12.75" customHeight="1" x14ac:dyDescent="0.35">
      <c r="B98" s="109" t="s">
        <v>170</v>
      </c>
      <c r="C98" s="202"/>
      <c r="D98" s="202"/>
      <c r="E98" s="202"/>
      <c r="F98" s="202"/>
      <c r="G98" s="202"/>
      <c r="H98" s="203"/>
      <c r="I98" s="203"/>
      <c r="J98" s="203"/>
      <c r="K98" s="203"/>
      <c r="L98" s="203"/>
      <c r="M98" s="203"/>
      <c r="N98" s="203"/>
      <c r="O98" s="204"/>
    </row>
    <row r="99" spans="2:16" s="187" customFormat="1" ht="12.75" customHeight="1" x14ac:dyDescent="0.35">
      <c r="B99" s="109" t="s">
        <v>246</v>
      </c>
      <c r="C99" s="202"/>
      <c r="D99" s="202"/>
      <c r="E99" s="202"/>
      <c r="F99" s="202"/>
      <c r="G99" s="202"/>
      <c r="H99" s="203"/>
      <c r="I99" s="203"/>
      <c r="J99" s="203"/>
      <c r="K99" s="203"/>
      <c r="L99" s="203"/>
      <c r="M99" s="203"/>
      <c r="N99" s="203"/>
      <c r="O99" s="204"/>
    </row>
    <row r="100" spans="2:16" s="187" customFormat="1" ht="12.75" customHeight="1" x14ac:dyDescent="0.35">
      <c r="B100" s="109"/>
      <c r="C100" s="202"/>
      <c r="D100" s="202"/>
      <c r="E100" s="202"/>
      <c r="F100" s="202"/>
      <c r="G100" s="202"/>
      <c r="H100" s="203"/>
      <c r="I100" s="203"/>
      <c r="J100" s="203"/>
      <c r="K100" s="203"/>
      <c r="L100" s="203"/>
      <c r="M100" s="203"/>
      <c r="N100" s="203"/>
      <c r="O100" s="204"/>
    </row>
    <row r="101" spans="2:16" s="187" customFormat="1" ht="12.75" customHeight="1" x14ac:dyDescent="0.35">
      <c r="B101" s="201"/>
      <c r="C101" s="202"/>
      <c r="D101" s="202"/>
      <c r="E101" s="202"/>
      <c r="F101" s="202"/>
      <c r="G101" s="202"/>
      <c r="H101" s="203"/>
      <c r="I101" s="203"/>
      <c r="J101" s="203"/>
      <c r="K101" s="203"/>
      <c r="L101" s="203"/>
      <c r="M101" s="203"/>
      <c r="N101" s="203"/>
      <c r="O101" s="204"/>
    </row>
    <row r="102" spans="2:16" s="187" customFormat="1" ht="12.75" customHeight="1" x14ac:dyDescent="0.25">
      <c r="B102" s="205"/>
      <c r="C102" s="202"/>
      <c r="D102" s="202"/>
      <c r="E102" s="202"/>
      <c r="F102" s="202"/>
      <c r="G102" s="202"/>
      <c r="H102" s="203"/>
      <c r="I102" s="203"/>
      <c r="J102" s="203"/>
      <c r="K102" s="203"/>
      <c r="L102" s="203"/>
      <c r="M102" s="203"/>
      <c r="N102" s="203"/>
      <c r="O102" s="204"/>
    </row>
    <row r="103" spans="2:16" s="187" customFormat="1" ht="15.75" customHeight="1" x14ac:dyDescent="0.35">
      <c r="B103" s="200"/>
      <c r="C103" s="190"/>
      <c r="D103" s="190"/>
      <c r="E103" s="190"/>
      <c r="F103" s="190"/>
      <c r="G103" s="190"/>
      <c r="H103" s="190"/>
      <c r="I103" s="190"/>
      <c r="J103" s="190"/>
      <c r="K103" s="190"/>
      <c r="L103" s="190"/>
      <c r="M103" s="190"/>
      <c r="N103" s="190"/>
      <c r="P103" s="97"/>
    </row>
  </sheetData>
  <printOptions horizontalCentered="1"/>
  <pageMargins left="0.51181102362204722" right="0.51181102362204722" top="0.78740157480314965" bottom="0.35433070866141736" header="0.51181102362204722" footer="0.51181102362204722"/>
  <pageSetup paperSize="9" scale="79" fitToHeight="2"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 9.1</vt:lpstr>
      <vt:lpstr>Tab 9.2</vt:lpstr>
      <vt:lpstr>Tab 9.3</vt:lpstr>
      <vt:lpstr>Tab 9.4</vt:lpstr>
      <vt:lpstr>Tab 9.5</vt:lpstr>
      <vt:lpstr>Tab 9.6</vt:lpstr>
      <vt:lpstr>Tab 9.7</vt:lpstr>
      <vt:lpstr>Tab 9.8</vt:lpstr>
      <vt:lpstr>Tab 9.9</vt:lpstr>
      <vt:lpstr>'Tab 9.1'!Print_Area</vt:lpstr>
      <vt:lpstr>'Tab 9.2'!Print_Area</vt:lpstr>
      <vt:lpstr>'Tab 9.3'!Print_Area</vt:lpstr>
      <vt:lpstr>'Tab 9.4'!Print_Area</vt:lpstr>
      <vt:lpstr>'Tab 9.5'!Print_Area</vt:lpstr>
      <vt:lpstr>'Tab 9.6'!Print_Area</vt:lpstr>
      <vt:lpstr>'Tab 9.7'!Print_Area</vt:lpstr>
      <vt:lpstr>'Tab 9.8'!Print_Area</vt:lpstr>
      <vt:lpstr>'Tab 9.9'!Print_Area</vt:lpstr>
    </vt:vector>
  </TitlesOfParts>
  <Company>MPI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Flockton</dc:creator>
  <cp:lastModifiedBy>Stephen Murray (Steve)</cp:lastModifiedBy>
  <dcterms:created xsi:type="dcterms:W3CDTF">2016-12-15T23:22:45Z</dcterms:created>
  <dcterms:modified xsi:type="dcterms:W3CDTF">2017-01-18T02:19:02Z</dcterms:modified>
</cp:coreProperties>
</file>